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43846" yWindow="5040" windowWidth="18600" windowHeight="8475" firstSheet="11" activeTab="16"/>
  </bookViews>
  <sheets>
    <sheet name="Rekapitulácia" sheetId="1" r:id="rId1"/>
    <sheet name="Krycí list stavby" sheetId="2" r:id="rId2"/>
    <sheet name="Kryci_list 8248" sheetId="3" r:id="rId3"/>
    <sheet name="Rekap 8248" sheetId="4" r:id="rId4"/>
    <sheet name="SO 8248" sheetId="5" r:id="rId5"/>
    <sheet name="Kryci_list 8249" sheetId="6" r:id="rId6"/>
    <sheet name="Rekap 8249" sheetId="7" r:id="rId7"/>
    <sheet name="SO 8249" sheetId="8" r:id="rId8"/>
    <sheet name="Kryci_list 8250" sheetId="9" r:id="rId9"/>
    <sheet name="Rekap 8250" sheetId="10" r:id="rId10"/>
    <sheet name="SO 8250" sheetId="11" r:id="rId11"/>
    <sheet name="Kryci_list 8251" sheetId="12" r:id="rId12"/>
    <sheet name="Rekap 8251" sheetId="13" r:id="rId13"/>
    <sheet name="SO 8251" sheetId="14" r:id="rId14"/>
    <sheet name="Kryci_list 8252" sheetId="15" r:id="rId15"/>
    <sheet name="Rekap 8252" sheetId="16" r:id="rId16"/>
    <sheet name="SO 8252" sheetId="17" r:id="rId17"/>
  </sheets>
  <definedNames>
    <definedName name="_xlnm.Print_Titles" localSheetId="3">'Rekap 8248'!$9:$9</definedName>
    <definedName name="_xlnm.Print_Titles" localSheetId="4">'SO 8248'!$8:$8</definedName>
    <definedName name="_xlnm.Print_Titles" localSheetId="6">'Rekap 8249'!$9:$9</definedName>
    <definedName name="_xlnm.Print_Titles" localSheetId="7">'SO 8249'!$8:$8</definedName>
    <definedName name="_xlnm.Print_Titles" localSheetId="9">'Rekap 8250'!$9:$9</definedName>
    <definedName name="_xlnm.Print_Titles" localSheetId="10">'SO 8250'!$8:$8</definedName>
    <definedName name="_xlnm.Print_Titles" localSheetId="12">'Rekap 8251'!$9:$9</definedName>
    <definedName name="_xlnm.Print_Titles" localSheetId="13">'SO 8251'!$8:$8</definedName>
    <definedName name="_xlnm.Print_Titles" localSheetId="15">'Rekap 8252'!$9:$9</definedName>
    <definedName name="_xlnm.Print_Titles" localSheetId="16">'SO 8252'!$8:$8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<sst xmlns="http://schemas.openxmlformats.org/spreadsheetml/2006/main" count="1740" uniqueCount="550">
  <si>
    <t>Rekapitulácia rozpočtu</t>
  </si>
  <si>
    <t>Stavba Rovné, V. Hrušov - Zásobovanie vodou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</si>
  <si>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</si>
  <si>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</si>
  <si>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</si>
  <si>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</si>
  <si>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</si>
  <si>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</si>
  <si>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</si>
  <si>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</si>
  <si>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</si>
  <si>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</si>
  <si>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SO 06 Zásobné potrubie Vyšný Hrušov</t>
  </si>
  <si>
    <t>SO Kanalizácia</t>
  </si>
  <si>
    <t>SO Oplotenie</t>
  </si>
  <si>
    <t>SO Obslužná cesta k vodojemu</t>
  </si>
  <si>
    <t>SO NN prípojka</t>
  </si>
  <si>
    <t>Krycí list rozpočtu</t>
  </si>
  <si>
    <t xml:space="preserve">Miesto:  </t>
  </si>
  <si>
    <t>Objekt SO 06 Zásobné potrubie Vyšný Hrušov</t>
  </si>
  <si>
    <t xml:space="preserve">Ks: </t>
  </si>
  <si>
    <t xml:space="preserve">Zákazka: </t>
  </si>
  <si>
    <t xml:space="preserve">Spracoval: </t>
  </si>
  <si>
    <t xml:space="preserve">Dňa </t>
  </si>
  <si>
    <t>17. 1. 2024</t>
  </si>
  <si>
    <t>Odberateľ: Obec Vyšný Hrušov</t>
  </si>
  <si>
    <t xml:space="preserve">Projektant: </t>
  </si>
  <si>
    <t xml:space="preserve">Dodávateľ: </t>
  </si>
  <si>
    <t>IČO: 00323799</t>
  </si>
  <si>
    <t>DIČ: 2021173799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</si>
  <si>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</si>
  <si>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</si>
  <si>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</si>
  <si>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</si>
  <si>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</si>
  <si>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</si>
  <si>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</si>
  <si>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</si>
  <si>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</si>
  <si>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 xml:space="preserve">B 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</si>
  <si>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</si>
  <si>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</si>
  <si>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</si>
  <si>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</si>
  <si>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</si>
  <si>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6,10,20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</si>
  <si>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</si>
  <si>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</si>
  <si>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</si>
  <si>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</si>
  <si>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</si>
  <si>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</si>
  <si>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</si>
  <si>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</si>
  <si>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</si>
  <si>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</si>
  <si>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</si>
  <si>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</si>
  <si>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</si>
  <si>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</si>
  <si>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</si>
  <si>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</si>
  <si>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</si>
  <si>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</si>
  <si>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</si>
  <si>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</si>
  <si>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</si>
  <si>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</si>
  <si>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</si>
  <si>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</si>
  <si>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17. 1. 2024</t>
  </si>
  <si>
    <t>Prehľad rozpočtových nákladov</t>
  </si>
  <si>
    <t>Práce HSV</t>
  </si>
  <si>
    <t>ZEMNÉ PRÁCE</t>
  </si>
  <si>
    <t>VODOROVNÉ KONŠTRUKCIE</t>
  </si>
  <si>
    <t>POTRUBNÉ ROZVODY</t>
  </si>
  <si>
    <t>OSTATNÉ KONŠTRUKCIE A PRÁCE</t>
  </si>
  <si>
    <t>PRESUNY HMÔT</t>
  </si>
  <si>
    <t>Montážne práce</t>
  </si>
  <si>
    <t>M-21 ELEKTROMONTÁŽE</t>
  </si>
  <si>
    <t>M-46 ZEMNÉ PRÁCE PRI EXTERNÝCH MONTÁŽACH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</si>
  <si>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</si>
  <si>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</si>
  <si>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</si>
  <si>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</si>
  <si>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</si>
  <si>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</si>
  <si>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</si>
  <si>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</si>
  <si>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</si>
  <si>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</si>
  <si>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Sutina</t>
  </si>
  <si>
    <t xml:space="preserve">Dátum: </t>
  </si>
  <si>
    <t>Zákazka Rovné, V. Hrušov - Zásobovanie vodou</t>
  </si>
  <si>
    <t>1</t>
  </si>
  <si>
    <t xml:space="preserve">  1/A 1</t>
  </si>
  <si>
    <t xml:space="preserve"> 111101101</t>
  </si>
  <si>
    <t>Odstránenie travín a tŕstia s príp. nutným premiestnením a s uložením na hromady do 50 m, pri celkovej ploche do 1000m2</t>
  </si>
  <si>
    <t>HAR</t>
  </si>
  <si>
    <t>221/B 1</t>
  </si>
  <si>
    <t xml:space="preserve"> 113107124.S</t>
  </si>
  <si>
    <t xml:space="preserve">Odstránenie krytu v ploche do 200 m2 z kameniva hrubého drveného, hr.300 do 400 mm,  -0,5600t   </t>
  </si>
  <si>
    <t>m2</t>
  </si>
  <si>
    <t xml:space="preserve"> 111201401</t>
  </si>
  <si>
    <t>Spálenie krovín a stromov s priemerom kmeňa do 100 mm na hromadách pre plochu do 100 m2</t>
  </si>
  <si>
    <t xml:space="preserve"> 113107122</t>
  </si>
  <si>
    <t>Odstránenie krytu v ploche do 200 m2 z kameniva hrubého drveného, hr.100 do 200 mm,  -0,23500t</t>
  </si>
  <si>
    <t xml:space="preserve"> 115101201</t>
  </si>
  <si>
    <t>Čerpanie vody do 10 m s priemerným prítokom litrov za minútu nad 100 do 500 l</t>
  </si>
  <si>
    <t>hod</t>
  </si>
  <si>
    <t xml:space="preserve"> 115101301</t>
  </si>
  <si>
    <t>Pohotovosť záložnej čerpacej súpravy pre výšku do 10 m, s prítokom litrov za minútu nad 100 do 500 l</t>
  </si>
  <si>
    <t>deň</t>
  </si>
  <si>
    <t xml:space="preserve"> 119001411</t>
  </si>
  <si>
    <t>Dočasné zaistenie podzemného potrubia DN do 200</t>
  </si>
  <si>
    <t>m</t>
  </si>
  <si>
    <t xml:space="preserve"> 119001422</t>
  </si>
  <si>
    <t>Dočasné zaistenie káblov a káblových tratí do 6 káblov</t>
  </si>
  <si>
    <t xml:space="preserve"> 120001101</t>
  </si>
  <si>
    <t>Príplatok k cenám výkopov za sťaženie výkopu v blízkosti podzemného vedenia alebo výbušnín</t>
  </si>
  <si>
    <t>m3</t>
  </si>
  <si>
    <t xml:space="preserve"> 121101111</t>
  </si>
  <si>
    <t>Odstránenie ornice s vodor. premiestn. na hromady, so zložením na vzdialenosť do 100 m a do 100m3</t>
  </si>
  <si>
    <t xml:space="preserve"> 130901121</t>
  </si>
  <si>
    <t>Búranie konštrukcií z prostého betónu neprekladaného kameňom vo vykopávkach</t>
  </si>
  <si>
    <t xml:space="preserve"> 132101201</t>
  </si>
  <si>
    <t>Výkop ryhy šírky 600-2000mm hor 1-2 do 100 m3</t>
  </si>
  <si>
    <t xml:space="preserve"> 132201201</t>
  </si>
  <si>
    <t>Výkop ryhy šírky 600-2000mm horn.3 do 100m3</t>
  </si>
  <si>
    <t xml:space="preserve"> 132201209</t>
  </si>
  <si>
    <t>Hĺbenie rýh š. nad 600 do 2 000 mm zapažených i nezapažených, s urovnaním dna. Príplatok k cenám za lepivosť horniny 3</t>
  </si>
  <si>
    <t xml:space="preserve"> 132301201</t>
  </si>
  <si>
    <t>Výkop ryhy šírky 600-2000mm hor 4 do 100 m3</t>
  </si>
  <si>
    <t xml:space="preserve"> 132301209</t>
  </si>
  <si>
    <t>Hĺbenie rýh š. nad 600 do 2 000 mm zapažených i nezapažených, s urovnaním dna Príplatok za lepivosť horniny 4</t>
  </si>
  <si>
    <t xml:space="preserve"> 151101102</t>
  </si>
  <si>
    <t>Paženie a rozopretie stien rýh pre podzemné vedenie, príložné do 4 m</t>
  </si>
  <si>
    <t xml:space="preserve"> 151101112</t>
  </si>
  <si>
    <t>Odstránenie paženia rýh pre podzemné vedenie, príložné hĺbky do 4 m</t>
  </si>
  <si>
    <t xml:space="preserve"> 162401102</t>
  </si>
  <si>
    <t>Vodorovné premiestnenie výkopku po spevnenej ceste, z horniny tr.1-4 do 2000 m</t>
  </si>
  <si>
    <t xml:space="preserve"> 167101101</t>
  </si>
  <si>
    <t>Nakladanie neuľahnutého výkopku z hornín tr.1-4 do 100 m3</t>
  </si>
  <si>
    <t>Odvoz zo skládky – výkop a zásyp</t>
  </si>
  <si>
    <t xml:space="preserve"> 171201201</t>
  </si>
  <si>
    <t>Uloženie sypaniny na skládky do 100 m3</t>
  </si>
  <si>
    <t xml:space="preserve"> 174101102</t>
  </si>
  <si>
    <t>Zásyp sypaninou v uzavretých priestoroch s urovnaním povrchu zásypu</t>
  </si>
  <si>
    <t xml:space="preserve"> 175101101</t>
  </si>
  <si>
    <t>Obsyp potrubia sypaninou z vhodných hornín 1 až 4 bez prehodenia sypaniny</t>
  </si>
  <si>
    <t xml:space="preserve"> 175101109</t>
  </si>
  <si>
    <t>Obsyp potrubia - príplatok za prehodenie sypaniny</t>
  </si>
  <si>
    <t xml:space="preserve"> 181301101</t>
  </si>
  <si>
    <t>Rozprestretie ornice v rovine, plocha do 500 m2,hr.do 100 mm</t>
  </si>
  <si>
    <t>R/RE</t>
  </si>
  <si>
    <t xml:space="preserve"> 1221</t>
  </si>
  <si>
    <t>Múrarská výpomoc</t>
  </si>
  <si>
    <t xml:space="preserve"> 1222</t>
  </si>
  <si>
    <t>Podiel pridruženéých výkonov</t>
  </si>
  <si>
    <t xml:space="preserve"> 1223</t>
  </si>
  <si>
    <t>Vytýčenie stavby</t>
  </si>
  <si>
    <t>4</t>
  </si>
  <si>
    <t>271/A 1</t>
  </si>
  <si>
    <t xml:space="preserve"> 451572111</t>
  </si>
  <si>
    <t>Lôžko pod potrubie, stoky a drobné objekty, v otvorenom výkope z kameniva drobného ťaženého 0-4 mm</t>
  </si>
  <si>
    <t xml:space="preserve"> 451595111</t>
  </si>
  <si>
    <t>Lôžko pod potrubie, stoky a drobné objekty, v otvorenom výkope z prehodeného výkopku</t>
  </si>
  <si>
    <t>8</t>
  </si>
  <si>
    <t>S/S20</t>
  </si>
  <si>
    <t xml:space="preserve"> 2861130100</t>
  </si>
  <si>
    <t>HDPE rúry tlakové pre rozvod vody - PE 100 / PN 10 160 x 9,5 x L</t>
  </si>
  <si>
    <t>bm</t>
  </si>
  <si>
    <t xml:space="preserve"> 871311121</t>
  </si>
  <si>
    <t>Montáž potrubia z tlakových polyetylénových rúrok priemeru 160 mm</t>
  </si>
  <si>
    <t>S/S40</t>
  </si>
  <si>
    <t xml:space="preserve"> 4222371500</t>
  </si>
  <si>
    <t>Posúvače S 15-111-610 P 3, PN 10, D 150 mm</t>
  </si>
  <si>
    <t>ks</t>
  </si>
  <si>
    <t xml:space="preserve"> 3194620200</t>
  </si>
  <si>
    <t>Príruba privarovacia plochá PN 1,6 Mpa 11375 DN 15</t>
  </si>
  <si>
    <t xml:space="preserve"> 891311111</t>
  </si>
  <si>
    <t>Montáž vodovodného posúvača s osadením zemnej súpravy (bez poklopov) DN 150</t>
  </si>
  <si>
    <t xml:space="preserve"> 892271111</t>
  </si>
  <si>
    <t>Ostatné práce na rúrovom vedení, tlakové skúšky vodovodného potrubia DN 100 alebo 125</t>
  </si>
  <si>
    <t xml:space="preserve"> 892353111</t>
  </si>
  <si>
    <t>Preplach a dezinfekcia vodovodného potrubia DN 150 alebo 200</t>
  </si>
  <si>
    <t xml:space="preserve"> 892372111</t>
  </si>
  <si>
    <t>Zabezpečenie koncov vodovodného potrubia pri tlakových skúškach DN do 300</t>
  </si>
  <si>
    <t xml:space="preserve"> 899401112</t>
  </si>
  <si>
    <t>Osadenie poklopu liatinového posúvačového</t>
  </si>
  <si>
    <t xml:space="preserve"> 4229135200</t>
  </si>
  <si>
    <t>Poklop Y 4504 - posúvačový</t>
  </si>
  <si>
    <t xml:space="preserve"> 4229126000</t>
  </si>
  <si>
    <t>Zemná súprava posúvačová Y 1020 D 150 mm</t>
  </si>
  <si>
    <t xml:space="preserve"> 899713111</t>
  </si>
  <si>
    <t>Orientačná tabuľka na vodovodných a kanalizačných radoch na stĺpiku oceľovom alebo betónovom</t>
  </si>
  <si>
    <t>S/S50</t>
  </si>
  <si>
    <t xml:space="preserve"> 5534683700</t>
  </si>
  <si>
    <t>Stĺpik UE 2000 mm</t>
  </si>
  <si>
    <t>9</t>
  </si>
  <si>
    <t xml:space="preserve"> 979082213</t>
  </si>
  <si>
    <t>Vodorovná doprava sutiny so zložením a hrubým urovnaním na vzdialenosť do 1 km</t>
  </si>
  <si>
    <t>t</t>
  </si>
  <si>
    <t xml:space="preserve"> 979087212</t>
  </si>
  <si>
    <t>Nakladanie na dopravné prostriedky pre vodorovnú dopravu sutiny</t>
  </si>
  <si>
    <t>99</t>
  </si>
  <si>
    <t xml:space="preserve"> 998276101</t>
  </si>
  <si>
    <t>Presun hmôt pre rúrové vedenie hĺbené z rúr z plast., hmôt alebo sklolamin. v otvorenom výkope</t>
  </si>
  <si>
    <t>921</t>
  </si>
  <si>
    <t>921/M21</t>
  </si>
  <si>
    <t xml:space="preserve"> 1224</t>
  </si>
  <si>
    <t>Porealizačné zameranie</t>
  </si>
  <si>
    <t>946</t>
  </si>
  <si>
    <t>946/M46</t>
  </si>
  <si>
    <t xml:space="preserve"> 460490012</t>
  </si>
  <si>
    <t>Rozvinutie a uloženie výstražnej fólie z PVC do ryhy, šírka 33 cm</t>
  </si>
  <si>
    <t xml:space="preserve"> 2830002000</t>
  </si>
  <si>
    <t>Fólia červená v m</t>
  </si>
  <si>
    <t>S/S30</t>
  </si>
  <si>
    <t xml:space="preserve"> 3544224250</t>
  </si>
  <si>
    <t>Vyhľadávací vodič na potrubí PVC DN do 150</t>
  </si>
  <si>
    <t xml:space="preserve">m </t>
  </si>
  <si>
    <t>Objekt SO Kanalizácia</t>
  </si>
  <si>
    <t>Práce PSV</t>
  </si>
  <si>
    <t>IZOLÁCIE PROTI VODE A VLHKOSTI</t>
  </si>
  <si>
    <t>KOVOVÉ DOPLNKOVÉ KONŠTRUKCIE</t>
  </si>
  <si>
    <t>NÁTERY</t>
  </si>
  <si>
    <t xml:space="preserve"> 111201101</t>
  </si>
  <si>
    <t>Odstránenie krovín a stromov s koreňom s priemerom kmeňa do 100 mm, do 1000 m2</t>
  </si>
  <si>
    <t xml:space="preserve"> 130001101</t>
  </si>
  <si>
    <t>Príplatok k cenám za sťaženie výkopu pre všetky triedy</t>
  </si>
  <si>
    <t xml:space="preserve"> 131101201</t>
  </si>
  <si>
    <t>Výkop zapaženej jamy v hornine 1-2, do 100 m3</t>
  </si>
  <si>
    <t xml:space="preserve"> 131201201</t>
  </si>
  <si>
    <t>Výkop zapaženej jamy v hornine 3, do 100 m3</t>
  </si>
  <si>
    <t xml:space="preserve"> 131201209</t>
  </si>
  <si>
    <t>Hĺbenie zapažených jám a zárezov s urovnaním dna. Príplatok za lepivosť horniny 3</t>
  </si>
  <si>
    <t xml:space="preserve"> 131301201</t>
  </si>
  <si>
    <t>Výkop zapaženej jamy horn. 4 do 100 m3</t>
  </si>
  <si>
    <t xml:space="preserve"> 131301209</t>
  </si>
  <si>
    <t>Hĺbenie zapažených jám a zárezov s urovnaním dna. Príplatok za lepivosť horniny 4</t>
  </si>
  <si>
    <t xml:space="preserve"> 132201202</t>
  </si>
  <si>
    <t>Výkop ryhy šírky 600-2000mm horn.3 od 100 do 1000 m3</t>
  </si>
  <si>
    <t xml:space="preserve"> 151101201</t>
  </si>
  <si>
    <t>Paženie stien bez rozopretia alebo vzopretia, príložné hĺbky do 4m</t>
  </si>
  <si>
    <t xml:space="preserve"> 151101901</t>
  </si>
  <si>
    <t>Paženie stien bez rozopretia alebo vzopretia s ponechaním pažín, príložné hĺbky do 4 m</t>
  </si>
  <si>
    <t xml:space="preserve"> 175101201</t>
  </si>
  <si>
    <t>Obsyp objektov sypaninou z vhodných hornín 1 až 4 bez prehodenia sypaniny</t>
  </si>
  <si>
    <t xml:space="preserve"> 175101209</t>
  </si>
  <si>
    <t>Príplatok za prehodenie sypaniny</t>
  </si>
  <si>
    <t xml:space="preserve"> 181101102</t>
  </si>
  <si>
    <t>Úprava pláne v zárezoch v hornine 1-4 so zhutnením</t>
  </si>
  <si>
    <t xml:space="preserve"> 181301111</t>
  </si>
  <si>
    <t>Rozprestretie ornice v rovine, plocha nad 500 m2,hr.do 100 m</t>
  </si>
  <si>
    <t xml:space="preserve"> 451573111</t>
  </si>
  <si>
    <t>Lôžko pod potrubie, stoky a drobné objekty, v otvorenom výkope z piesku a štrkopiesku do 63 mm</t>
  </si>
  <si>
    <t>311/A 1</t>
  </si>
  <si>
    <t xml:space="preserve"> 451578111</t>
  </si>
  <si>
    <t>Dno ryhy pod drenážne potrubie spevnené štrkopieskom , hr. do 150 mm</t>
  </si>
  <si>
    <t xml:space="preserve"> 452112111</t>
  </si>
  <si>
    <t>Osadenie prstenca alebo rámu pod poklopy a mreže, výšky do 100 mm</t>
  </si>
  <si>
    <t xml:space="preserve"> 452112121</t>
  </si>
  <si>
    <t>Osadenie prstenca  pod poklopy a mreže, výšky nad 100 do 200 mm</t>
  </si>
  <si>
    <t xml:space="preserve"> 452311121</t>
  </si>
  <si>
    <t>Dosky, bloky, sedlá z betónu v otvorenom výkope tr.C 8/10</t>
  </si>
  <si>
    <t xml:space="preserve"> 452351101</t>
  </si>
  <si>
    <t>Debnenie v otvorenom výkope dosiek, sedlových lôžok a blokov pod potrubie,stoky a drobné objekty</t>
  </si>
  <si>
    <t xml:space="preserve"> 452361111</t>
  </si>
  <si>
    <t>Výstuž podkladových dosiek, blokov alebo podvalov v otvorenom výkope, z betonárskej ocele 10 216</t>
  </si>
  <si>
    <t xml:space="preserve"> 452386111</t>
  </si>
  <si>
    <t>Vyrovnávací prstenec z prostého betónu tr.C 8/10pod poklopy a mreže, výška do 100 mm</t>
  </si>
  <si>
    <t xml:space="preserve"> 452386121</t>
  </si>
  <si>
    <t>Príplatok k cene za každých ďalších i začatých 50 mm</t>
  </si>
  <si>
    <t>321/A 1</t>
  </si>
  <si>
    <t xml:space="preserve"> 462511270</t>
  </si>
  <si>
    <t>Zahádzka z lomového kameňa bez preštrkovania z terénu, hmotnosti jednotlivých kameňov do 200 kg</t>
  </si>
  <si>
    <t xml:space="preserve"> 462519002</t>
  </si>
  <si>
    <t>Príplatok za urovnanie viditeľných plôch zahádzky z kameňa, s hmot. kameňov do 200kg z plavidla</t>
  </si>
  <si>
    <t>271/A 3</t>
  </si>
  <si>
    <t xml:space="preserve"> 831263195</t>
  </si>
  <si>
    <t>Príplatok k cene za zriadenie kanalizačnej prípojky DN od 100 do 300</t>
  </si>
  <si>
    <t xml:space="preserve"> 2861105300</t>
  </si>
  <si>
    <t>PVC-U rúra kanalizačná korugovaná hrdlovaná k DN 300 x 6000</t>
  </si>
  <si>
    <t xml:space="preserve"> 2864201400</t>
  </si>
  <si>
    <t>PVC-U prechodka šachtová kanalizačná 315</t>
  </si>
  <si>
    <t xml:space="preserve"> 871373121</t>
  </si>
  <si>
    <t>Montáž potrubia z kanaliz. rúr z tvrdého PVC tesn. gumovým krúžkom v sklone do 20 % DN 300</t>
  </si>
  <si>
    <t xml:space="preserve"> 892371000</t>
  </si>
  <si>
    <t>Skúška tesnosti kanalizácie D 300</t>
  </si>
  <si>
    <t xml:space="preserve"> 893232111</t>
  </si>
  <si>
    <t>Šachta armatúrna z prostého betónu so stropom z dielcov vnútor. pôdorys. plochy nad 2, 50 do 3,50 m2</t>
  </si>
  <si>
    <t xml:space="preserve"> 5524215000</t>
  </si>
  <si>
    <t>Poklop vstupný-nosnosť 15T 60x60</t>
  </si>
  <si>
    <t xml:space="preserve"> 894118001</t>
  </si>
  <si>
    <t>Príplatok za každých ďalších 600 mm výšky vstupu šachty</t>
  </si>
  <si>
    <t xml:space="preserve"> 894401111</t>
  </si>
  <si>
    <t>Osadenie betónového dielca pre šachty, rovná alebo prechodová skruž TBS</t>
  </si>
  <si>
    <t>S/S70</t>
  </si>
  <si>
    <t xml:space="preserve"> 5922585000</t>
  </si>
  <si>
    <t>Prefabrikát zákrytový - studňová doska TBH 20-100 Ms 100xhr.8cm</t>
  </si>
  <si>
    <t xml:space="preserve"> 894411121</t>
  </si>
  <si>
    <t>Zhotovenie šachty kanalizačnej s obložením dna betónom tr. C 25/30 DN n. 200-300</t>
  </si>
  <si>
    <t xml:space="preserve"> 894411311</t>
  </si>
  <si>
    <t>Osadenie železobetónového dielca pre šachty, skruž rovná alebo prechodová TZS</t>
  </si>
  <si>
    <t xml:space="preserve"> 5922435000</t>
  </si>
  <si>
    <t>Prefabrikát betónový-vstupná šachta TBS 7-100 Ms 29xv.100xhr.steny 9</t>
  </si>
  <si>
    <t xml:space="preserve"> 5922438000</t>
  </si>
  <si>
    <t>Prefabrikát betónový-vstupná šachta TBS 15-100 Ms 60xv.100xhr.steny 9</t>
  </si>
  <si>
    <t xml:space="preserve"> 895611111</t>
  </si>
  <si>
    <t>Drenážne vyústenie z betónových rúr VT</t>
  </si>
  <si>
    <t xml:space="preserve"> 5624811400</t>
  </si>
  <si>
    <t>Typová vúusť DN 300</t>
  </si>
  <si>
    <t xml:space="preserve"> 899102111</t>
  </si>
  <si>
    <t>Osadenie poklopu liatinového a oceľového vrátane rámu hmotn. nad 50 do 100 kg</t>
  </si>
  <si>
    <t>271/C 1</t>
  </si>
  <si>
    <t xml:space="preserve"> 899501411</t>
  </si>
  <si>
    <t>Stúpadlo do šachty liatinové vidlicové alebo z betonárskej ocele s vysekaním otvoru v betóne</t>
  </si>
  <si>
    <t xml:space="preserve"> 5524378600</t>
  </si>
  <si>
    <t>Stupačka kapsová</t>
  </si>
  <si>
    <t xml:space="preserve"> 5932122800</t>
  </si>
  <si>
    <t>Preklad železobetónový RZP 3-180 179x14x21,5 cm</t>
  </si>
  <si>
    <t xml:space="preserve"> 5932122600</t>
  </si>
  <si>
    <t>Preklad železobetónový RZP 3-120 119x14x21,5 cm</t>
  </si>
  <si>
    <t xml:space="preserve"> 899643111</t>
  </si>
  <si>
    <t>Debnenie pre obetónovanie potrubia v otvorenom výkope</t>
  </si>
  <si>
    <t>711</t>
  </si>
  <si>
    <t>711/A 1</t>
  </si>
  <si>
    <t xml:space="preserve"> 711462103</t>
  </si>
  <si>
    <t>Izolácia proti tlakovej vode gumovou foliou lepenou na celej ploche zvisle</t>
  </si>
  <si>
    <t xml:space="preserve"> 2724413000</t>
  </si>
  <si>
    <t>Fólia izolačná Optifol E čierna, širka 300 mm hrúbka1,5 mm</t>
  </si>
  <si>
    <t xml:space="preserve"> 4297000341</t>
  </si>
  <si>
    <t>Objímky kovové- s gumou  OK 100</t>
  </si>
  <si>
    <t xml:space="preserve"> 711491172</t>
  </si>
  <si>
    <t>Izolácia proti tlakovej vode z ochrannej textílie ochrannej vrstvy vodorovne</t>
  </si>
  <si>
    <t xml:space="preserve"> 711491272</t>
  </si>
  <si>
    <t>Izolácia proti tlakovej vode z ochrannej textílie ochrannej vrstvy zvisle</t>
  </si>
  <si>
    <t>S/S90</t>
  </si>
  <si>
    <t xml:space="preserve"> 6936651600</t>
  </si>
  <si>
    <t>Geotextílie netkané polypropylénové Tatratex pp 500</t>
  </si>
  <si>
    <t>767</t>
  </si>
  <si>
    <t>767/A 3</t>
  </si>
  <si>
    <t xml:space="preserve"> 767833100</t>
  </si>
  <si>
    <t>Montáž rebríkov do muriva s bočnicami z profilovej ocele, z rúrok alebo z tenkostenných profilov</t>
  </si>
  <si>
    <t xml:space="preserve"> 3118630200</t>
  </si>
  <si>
    <t>Rebrík L 40x40x5 mm dĺžka 3000 mm</t>
  </si>
  <si>
    <t xml:space="preserve"> 3118161500</t>
  </si>
  <si>
    <t>HAK K PRISROBOV 348806 D20</t>
  </si>
  <si>
    <t>783</t>
  </si>
  <si>
    <t>783/A 1</t>
  </si>
  <si>
    <t xml:space="preserve"> 783212100</t>
  </si>
  <si>
    <t>Nátery kov.stav.doplnk.konštr. olejové farby šedej dvojnásobné</t>
  </si>
  <si>
    <t>Objekt SO Oplotenie</t>
  </si>
  <si>
    <t>ZVISLÉ KONŠTRUKCIE</t>
  </si>
  <si>
    <t xml:space="preserve"> 132201101</t>
  </si>
  <si>
    <t>Výkop ryhy do šírky 600 mm v horn.3 do 100 m3</t>
  </si>
  <si>
    <t xml:space="preserve"> 132201109</t>
  </si>
  <si>
    <t>Hĺbenie rýh šírky do 600 mm zapažených i nezapažených s urovnaním dna. Príplatok k cene za lepivosť horniny 3</t>
  </si>
  <si>
    <t xml:space="preserve"> 133201101</t>
  </si>
  <si>
    <t>Výkop šachty zapaženej, hornina 3 do 100 m3</t>
  </si>
  <si>
    <t xml:space="preserve"> 133201109</t>
  </si>
  <si>
    <t>Hĺbenie šachiet zapažených i nezapažených. Príplatok k cenám za lepivosť horniny 3</t>
  </si>
  <si>
    <t xml:space="preserve"> 162201101</t>
  </si>
  <si>
    <t>Vodorovné premiestnenie výkopku z horniny 1-4 do 20m</t>
  </si>
  <si>
    <t xml:space="preserve"> 171201101</t>
  </si>
  <si>
    <t>Uloženie sypaniny do násypov s rozprestretím sypaniny vo vrstvách a s hrubým urovnaním nezhutnených</t>
  </si>
  <si>
    <t>3</t>
  </si>
  <si>
    <t xml:space="preserve"> 15/A 4</t>
  </si>
  <si>
    <t xml:space="preserve"> 338121127</t>
  </si>
  <si>
    <t>Osadenie stĺpika železobetónového so zabetónovaním pätky o objeme do 0.30 m3</t>
  </si>
  <si>
    <t xml:space="preserve"> 338171122</t>
  </si>
  <si>
    <t>Osadenie stĺpika oceľového plotového do výšky 2.60m so zabetónovaním</t>
  </si>
  <si>
    <t xml:space="preserve"> 5923114000</t>
  </si>
  <si>
    <t>Stĺpik plotový železobetónový K ZV 5-280 18x15x280</t>
  </si>
  <si>
    <t xml:space="preserve"> 5923113000</t>
  </si>
  <si>
    <t>Stĺpik plotový železobetónový K ZV 6-250 15x15x250</t>
  </si>
  <si>
    <t xml:space="preserve"> 5923122000</t>
  </si>
  <si>
    <t>Vzpera plotová železobetónová KZV 7-250 16x16x250</t>
  </si>
  <si>
    <t xml:space="preserve"> 894201111</t>
  </si>
  <si>
    <t>Prostý betón tr. B 10 (zn.I)</t>
  </si>
  <si>
    <t xml:space="preserve"> 998152121</t>
  </si>
  <si>
    <t>Presun hmôt pre obj.8152, 8153,8159,zvislá nosná konštr.monolitická betónová, výška do 3 m</t>
  </si>
  <si>
    <t xml:space="preserve"> 767911120</t>
  </si>
  <si>
    <t>Montáž oplotenia strojového pletiva, s výškou do 1,6 m</t>
  </si>
  <si>
    <t xml:space="preserve"> 767912110</t>
  </si>
  <si>
    <t>Montáž oplotenia ostnatého drôtu, vo výške do 2,0 m</t>
  </si>
  <si>
    <t xml:space="preserve"> 767912120</t>
  </si>
  <si>
    <t>Montáž oplotenia ostnatého drôtu, vo výške nad 2,0 m</t>
  </si>
  <si>
    <t xml:space="preserve"> 767920210</t>
  </si>
  <si>
    <t>Montáž vrát a vrátok k oploteniu osadzovaných na stĺpiky oceľové, s plochou jednotlivo do 2 m2</t>
  </si>
  <si>
    <t xml:space="preserve"> 767920230</t>
  </si>
  <si>
    <t>Montáž vrát a vrátok k oploteniu osadzovaných na stĺpiky oceľové, s plochou jednotlivo nad 4 do 6 m2</t>
  </si>
  <si>
    <t>S/S10</t>
  </si>
  <si>
    <t xml:space="preserve"> 1561531000</t>
  </si>
  <si>
    <t>Drôt poplastovaný napínací D  4,4/100m</t>
  </si>
  <si>
    <t xml:space="preserve"> 3132472600</t>
  </si>
  <si>
    <t>Sieť so štvorcovými okami, EN S195T (11343) pozinkovaná 50,0/2,5mm/1,60m</t>
  </si>
  <si>
    <t xml:space="preserve"> 1584257000</t>
  </si>
  <si>
    <t>Drôt predpínací s vtlačením 426448 D 4,0mm</t>
  </si>
  <si>
    <t>kg</t>
  </si>
  <si>
    <t xml:space="preserve"> 5534461500</t>
  </si>
  <si>
    <t>Vráta oceľové 100x620x215</t>
  </si>
  <si>
    <t xml:space="preserve"> 5534370700</t>
  </si>
  <si>
    <t>Brána ESPACE dvojkrídlová - výplň zváraná sieť 5x5 cm RAL 6005šxv 3,50x1,50m  F40, 2K   RETIC</t>
  </si>
  <si>
    <t xml:space="preserve"> 5534371000</t>
  </si>
  <si>
    <t>Brána ESPACE dvojkrídlová - výplň JOKEL RAL 6005šxv 3,50x1,50m  F40, 2K   RETIC</t>
  </si>
  <si>
    <t xml:space="preserve"> 998767201</t>
  </si>
  <si>
    <t>Presun hmôt pre kovové stavebné doplnkové konštrukcie v objektoch výšky do 6 m</t>
  </si>
  <si>
    <t xml:space="preserve"> %</t>
  </si>
  <si>
    <t xml:space="preserve"> 783216100</t>
  </si>
  <si>
    <t>Nátery kov.stav.doplnk.konštr. olejové farby šedej základný</t>
  </si>
  <si>
    <t xml:space="preserve"> 783921520</t>
  </si>
  <si>
    <t>Nátery syntetické na vzduchu schnúce farby zelenej pletív včítane lemovania dvojnásobné 1x email</t>
  </si>
  <si>
    <t xml:space="preserve"> 783921700</t>
  </si>
  <si>
    <t>Nátery syntetické na vzduchu schnúce farby zelenej pletív včítane lemovania základný</t>
  </si>
  <si>
    <t>Objekt SO Obslužná cesta k vodojemu</t>
  </si>
  <si>
    <t>SPEVNENÉ PLOCHY</t>
  </si>
  <si>
    <t xml:space="preserve"> 122201101</t>
  </si>
  <si>
    <t>Odkopávka a prekopávka nezapažená v hornine 3, do 100 m3</t>
  </si>
  <si>
    <t xml:space="preserve"> 122201109</t>
  </si>
  <si>
    <t>Odkopávky a prekopávky nezapažené. Príplatok k cenám za lepivosť horniny</t>
  </si>
  <si>
    <t xml:space="preserve"> 162301102</t>
  </si>
  <si>
    <t>Vodorovné premiestnenie výkopku po spevnenej ceste, horniny tr.1-4, do 1000 m</t>
  </si>
  <si>
    <t xml:space="preserve"> 171101103</t>
  </si>
  <si>
    <t>Uloženie sypaniny do násypu  súdržnej horniny s mierou zhutnenia nad 96 do 100 % podľa Proctor-Standard</t>
  </si>
  <si>
    <t>231/A 2</t>
  </si>
  <si>
    <t xml:space="preserve"> 180401213</t>
  </si>
  <si>
    <t>Založenie trávnika lúčneho výsevom na svahu nad 1:2 do 1:1</t>
  </si>
  <si>
    <t xml:space="preserve"> 0057211100</t>
  </si>
  <si>
    <t>Trávové semeno</t>
  </si>
  <si>
    <t xml:space="preserve"> 181301112</t>
  </si>
  <si>
    <t>Rozprestretie ornice v rovine, plocha nad 500 m2,hr.do 150 mm</t>
  </si>
  <si>
    <t xml:space="preserve"> 182101101</t>
  </si>
  <si>
    <t>Svahovanie trvalých svahov v zárezoch v hornine triedy 1-4</t>
  </si>
  <si>
    <t xml:space="preserve"> 182201101</t>
  </si>
  <si>
    <t>Svahovanie trvalých svahov v násype</t>
  </si>
  <si>
    <t>5</t>
  </si>
  <si>
    <t>221/A 1</t>
  </si>
  <si>
    <t xml:space="preserve"> 564251111</t>
  </si>
  <si>
    <t>Podklad alebo podsyp zo štrkopiesku s rozprestretím, vlhčením a zhutnením po zhutnení hr.150 mm</t>
  </si>
  <si>
    <t xml:space="preserve"> 564831111</t>
  </si>
  <si>
    <t>Podklad zo štrkodrviny s rozprestrením a zhutnením, hr.po zhutnení 100 mm</t>
  </si>
  <si>
    <t xml:space="preserve"> 564871111</t>
  </si>
  <si>
    <t>Podklad zo štrkodrviny s rozprestrením a zhutnením, hr.po zhutnení 250 mm</t>
  </si>
  <si>
    <t xml:space="preserve"> 565121021</t>
  </si>
  <si>
    <t>Podklad z kameniva obaleného asfaltom s rozprestrením a zhutnením tr.II., po zhutnení hr.40 mm</t>
  </si>
  <si>
    <t xml:space="preserve"> 569903311</t>
  </si>
  <si>
    <t>Zhotovenie zemných krajníc z hornín akejkoľvek triedy so zhutnením</t>
  </si>
  <si>
    <t xml:space="preserve"> 574551111</t>
  </si>
  <si>
    <t>Makadam asfaltový penetračný s postrekom zhutnený z kamen. hrubého z asfaltu hr.60mm</t>
  </si>
  <si>
    <t xml:space="preserve"> 578111111</t>
  </si>
  <si>
    <t>Kalový zákryt obrusnej vrstvy vozovky metódou SLURRY SEAL  s rozprestretím hr. 4 mm</t>
  </si>
  <si>
    <t xml:space="preserve"> 966008112</t>
  </si>
  <si>
    <t>Búranie rúrového priepustu, z rúr DN 300 do 500 mm,  -0,98000t</t>
  </si>
  <si>
    <t xml:space="preserve"> 979082212</t>
  </si>
  <si>
    <t>Vodorovná doprava sutiny po suchu s naložením a so zložením na vzdialenosť do 50 m</t>
  </si>
  <si>
    <t xml:space="preserve"> 979082219</t>
  </si>
  <si>
    <t>Príplatok k cene za každý ďalší aj začatý 1 km nad 1 km</t>
  </si>
  <si>
    <t xml:space="preserve"> 998225111</t>
  </si>
  <si>
    <t>Presun hmôt pre pozemnú komunikáciu a letisko s krytom asfaltovým akejkoľvek dĺžky objektu</t>
  </si>
  <si>
    <t>Objekt SO NN prípojka</t>
  </si>
  <si>
    <t>OSTATNÉ SLUŽBY</t>
  </si>
  <si>
    <t xml:space="preserve"> 210010066</t>
  </si>
  <si>
    <t>Rúrka elektroinšt. oceľová, závitová, uložená pevne typ 6042, 42 mm</t>
  </si>
  <si>
    <t xml:space="preserve"> 3450720900</t>
  </si>
  <si>
    <t>Rúrka pancierová 6042</t>
  </si>
  <si>
    <t xml:space="preserve"> 3451011900</t>
  </si>
  <si>
    <t>Vývodka PVC 4842/P</t>
  </si>
  <si>
    <t xml:space="preserve"> 3451100500</t>
  </si>
  <si>
    <t>I-Príchytka 5242 pred oceľové závitové rúrky</t>
  </si>
  <si>
    <t xml:space="preserve"> 210010231</t>
  </si>
  <si>
    <t>Rúrka oceľová ochranná uložená voľne vrátane základného náteru D 60/2-4 mm</t>
  </si>
  <si>
    <t xml:space="preserve"> 1412086500</t>
  </si>
  <si>
    <t>Rúrky hladké kruhové bežné  ozn. STN 11 353.0. vonkajší priemer D   60,3 mm, hrúbka steny 2,9mm</t>
  </si>
  <si>
    <t xml:space="preserve"> 2462153500</t>
  </si>
  <si>
    <t>Farba syntetická  suríková S 2005</t>
  </si>
  <si>
    <t xml:space="preserve"> 2464203000</t>
  </si>
  <si>
    <t>Riedidlo do olejovo-syntetickej farby S 6006</t>
  </si>
  <si>
    <t xml:space="preserve"> 210040562</t>
  </si>
  <si>
    <t>Šablóna a prúdový spoj C svorkou do 70 mm2</t>
  </si>
  <si>
    <t xml:space="preserve"> 3450601600</t>
  </si>
  <si>
    <t>Svorka 165624 prúdová pre AlFe</t>
  </si>
  <si>
    <t xml:space="preserve"> 210100252</t>
  </si>
  <si>
    <t>Ukončenie celoplastových káblov zmrašť. záklopkou alebo páskou do 4 x 25 mm2</t>
  </si>
  <si>
    <t xml:space="preserve"> 2830165500</t>
  </si>
  <si>
    <t>Zmršťovacia káblová koncovka 4 x 6 - 4 x 25 mm2  typ:  VE3512</t>
  </si>
  <si>
    <t xml:space="preserve"> 210120102</t>
  </si>
  <si>
    <t>Poistkový náboj vrátane montáže nožový náboj do 500 V</t>
  </si>
  <si>
    <t xml:space="preserve"> 3581531800</t>
  </si>
  <si>
    <t>Poistková patróna PHN 00  10A gF1+S</t>
  </si>
  <si>
    <t xml:space="preserve"> 210120131</t>
  </si>
  <si>
    <t>Poistková skriňa liatinová alebo plechová na stožiar, do 3 x 100 A</t>
  </si>
  <si>
    <t xml:space="preserve"> 3570329300</t>
  </si>
  <si>
    <t>Skriňa VRIS 1/200 zinková</t>
  </si>
  <si>
    <t xml:space="preserve"> 210191532</t>
  </si>
  <si>
    <t>Osadenie elektromerového rozvádzača ER 1.0 + 1.1 bez murárskych prác a zapojenia vodičov</t>
  </si>
  <si>
    <t>P/PE</t>
  </si>
  <si>
    <t xml:space="preserve"> 3570159000</t>
  </si>
  <si>
    <t>Rozvádzače R E1</t>
  </si>
  <si>
    <t xml:space="preserve"> 210901070</t>
  </si>
  <si>
    <t>Silový kábel hliníkový 750-1000 V (v mm2) voľne uložený Solidal AYKY 1 kV 4x25</t>
  </si>
  <si>
    <t xml:space="preserve"> 3410205800</t>
  </si>
  <si>
    <t>Káble silové s hliníkovým jadrom AYKY-J 4x25</t>
  </si>
  <si>
    <t xml:space="preserve"> 210901090</t>
  </si>
  <si>
    <t>Silový kábel hliníkový 750-1000 V (v mm2) pevne uložený Solidal AYKY 1 kV 4x25</t>
  </si>
  <si>
    <t xml:space="preserve"> 210950202</t>
  </si>
  <si>
    <t>Príplatok na zaťahovanie káblov, váha kábla do 2 kg</t>
  </si>
  <si>
    <t xml:space="preserve"> 460030002</t>
  </si>
  <si>
    <t>Základ z prostéo betónu s dopravou zmesi a betonážou do debnenia</t>
  </si>
  <si>
    <t>S/S60</t>
  </si>
  <si>
    <t xml:space="preserve"> 5893123300</t>
  </si>
  <si>
    <t>Betón B5. zo síranovzdorného cementu portlandského frakcia nad 22mm, spracovateľnosť 10-60mm</t>
  </si>
  <si>
    <t xml:space="preserve"> 460070133</t>
  </si>
  <si>
    <t>Jama pre prístrojovú skriňu do koľajišťa PSK 3, zásyp a zhutnenie,v zemine triedy 3</t>
  </si>
  <si>
    <t xml:space="preserve"> 460200001</t>
  </si>
  <si>
    <t>Zatiahnutie lana do kanálika alebo tvárnicovej trasy</t>
  </si>
  <si>
    <t xml:space="preserve"> 1561116500</t>
  </si>
  <si>
    <t>Drôt holý matný mäkký ozn. STN 11 300 D 2,00 mm</t>
  </si>
  <si>
    <t xml:space="preserve"> 460200153</t>
  </si>
  <si>
    <t>Hĺbenie káblovej ryhy 35 cm širokej a 70 cm hlbokej, v zemine triedy 3</t>
  </si>
  <si>
    <t xml:space="preserve"> 460200283</t>
  </si>
  <si>
    <t>Hĺbenie káblovej ryhy 50 cm širokej a 100 cm hlbokej, v zemine triedy 3</t>
  </si>
  <si>
    <t xml:space="preserve"> 460420021</t>
  </si>
  <si>
    <t>Zriadenie, rekonšt. káblového lôžka z piesku bez zakrytia, v ryhe šír. do 65 cm, hrúbky vrstvy 5 cm</t>
  </si>
  <si>
    <t xml:space="preserve"> 5831214500</t>
  </si>
  <si>
    <t>Drvina vápencová zmes  0-  4</t>
  </si>
  <si>
    <t xml:space="preserve"> 460560153</t>
  </si>
  <si>
    <t>Ručný zásyp nezap. káblovej ryhy bez zhutn. zeminy, 35 cm širokej, 70 cm hlbokej v zemine tr. 3</t>
  </si>
  <si>
    <t xml:space="preserve"> 460560283</t>
  </si>
  <si>
    <t>Ručný zásyp nezap. káblovej ryhy bez zhutn. zeminy, 50 cm širokej, 100 cm hlbokej v zemine tr. 3</t>
  </si>
  <si>
    <t xml:space="preserve"> 460600001</t>
  </si>
  <si>
    <t>Jednovrstvová vozovka z betónu, vrstav betónu 10 cm</t>
  </si>
  <si>
    <t xml:space="preserve"> 5893467000</t>
  </si>
  <si>
    <t>Betón pre vozovky skupiny I, z cementu portlandského, frakcia do 22mm</t>
  </si>
  <si>
    <t xml:space="preserve"> 460620013</t>
  </si>
  <si>
    <t>Proviz. úprava terénu v zemine tr. 3, aby nerovnosti terénu neboli väčšie ako 2 cm od vodor.hladiny</t>
  </si>
  <si>
    <t>HZS/HZS</t>
  </si>
  <si>
    <t xml:space="preserve"> HZS000111</t>
  </si>
  <si>
    <t>Revízie</t>
  </si>
  <si>
    <t xml:space="preserve"> HZS000311</t>
  </si>
  <si>
    <t>Práca montéra pri odpojení zariadenia od siete</t>
  </si>
  <si>
    <t xml:space="preserve"> HZS000312</t>
  </si>
  <si>
    <t>Práca montéra pri zapojení do siete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</si>
  <si>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</si>
  <si>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</si>
  <si>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</si>
  <si>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</si>
  <si>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</si>
  <si>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 xml:space="preserve">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</si>
</sst>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0"/>
    <numFmt numFmtId="165" formatCode="###\ ###\ ##0.00"/>
    <numFmt numFmtId="166" formatCode="###\ ###\ ##0.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b/>
      <sz val="10"/>
      <color theme="1"/>
      <name val="Arial CE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  <font>
      <sz val="9"/>
      <color theme="1"/>
      <name val="Arial CE"/>
      <family val="2"/>
    </font>
    <font>
      <sz val="9"/>
      <color rgb="FF0000FF"/>
      <name val="Arial CE"/>
      <family val="2"/>
    </font>
    <font>
      <sz val="8"/>
      <color theme="1"/>
      <name val="Calibri"/>
      <family val="2"/>
      <scheme val="minor"/>
    </font>
    <font>
      <sz val="12"/>
      <color theme="1"/>
      <name val="Arial CE"/>
      <family val="2"/>
    </font>
    <font>
      <sz val="12"/>
      <color theme="1"/>
      <name val="Calibri"/>
      <family val="2"/>
      <scheme val="minor"/>
    </font>
    <font>
      <b/>
      <sz val="9"/>
      <color theme="1"/>
      <name val="Arial CE"/>
      <family val="2"/>
    </font>
    <font>
      <sz val="8"/>
      <color rgb="FF000000"/>
      <name val="Arial CE"/>
      <family val="2"/>
    </font>
    <font>
      <sz val="8"/>
      <color rgb="FF000000"/>
      <name val="Calibri"/>
      <family val="2"/>
      <scheme val="minor"/>
    </font>
    <font>
      <sz val="8"/>
      <color rgb="FF0000FF"/>
      <name val="Arial CE"/>
      <family val="2"/>
    </font>
    <font>
      <sz val="8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Arial CE"/>
      <family val="2"/>
    </font>
    <font>
      <b/>
      <sz val="8"/>
      <color rgb="FFFF0000"/>
      <name val="Calibri"/>
      <family val="2"/>
      <scheme val="minor"/>
    </font>
    <font>
      <b/>
      <sz val="8"/>
      <color rgb="FF00000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/>
    </border>
    <border>
      <left style="thin">
        <color rgb="FFFFFFFF"/>
      </left>
      <right style="thin">
        <color rgb="FFFFFFFF"/>
      </right>
      <top/>
      <bottom/>
    </border>
    <border>
      <left/>
      <right style="thin">
        <color rgb="FFFFFFFF"/>
      </right>
      <top style="thin">
        <color rgb="FF808080"/>
      </top>
      <bottom/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/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808080"/>
      </top>
      <bottom/>
    </border>
    <border>
      <left style="thin">
        <color rgb="FFFFFFFF"/>
      </left>
      <right/>
      <top/>
      <bottom/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/>
    </border>
    <border>
      <left style="thin">
        <color rgb="FFFFFFFF"/>
      </left>
      <right style="double">
        <color rgb="FF000000"/>
      </right>
      <top/>
      <bottom/>
    </border>
    <border>
      <left style="thin">
        <color rgb="FFFFFFFF"/>
      </left>
      <right style="double">
        <color rgb="FF000000"/>
      </right>
      <top/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/>
      <top style="double">
        <color rgb="FF000000"/>
      </top>
      <bottom style="thin">
        <color rgb="FF808080"/>
      </bottom>
    </border>
    <border>
      <left/>
      <right/>
      <top style="double">
        <color rgb="FF000000"/>
      </top>
      <bottom style="thin">
        <color rgb="FF808080"/>
      </bottom>
    </border>
    <border>
      <left/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FFFFFF"/>
      </right>
      <top/>
      <bottom/>
    </border>
    <border>
      <left/>
      <right style="thin">
        <color rgb="FFFFFFFF"/>
      </right>
      <top/>
      <bottom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/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/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double">
        <color rgb="FF000000"/>
      </right>
      <top style="thin">
        <color rgb="FF808080"/>
      </top>
      <bottom style="thin">
        <color rgb="FF808080"/>
      </bottom>
    </border>
    <border>
      <left style="double">
        <color rgb="FF000000"/>
      </left>
      <right/>
      <top style="thin">
        <color rgb="FF808080"/>
      </top>
      <bottom style="thin">
        <color rgb="FF80808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/>
    </border>
    <border>
      <left style="double">
        <color rgb="FF000000"/>
      </left>
      <right style="thin">
        <color rgb="FF808080"/>
      </right>
      <top style="thin">
        <color rgb="FF808080"/>
      </top>
      <bottom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/>
      <bottom/>
    </border>
    <border>
      <left/>
      <right style="thin">
        <color rgb="FFFFFFFF"/>
      </right>
      <top/>
      <bottom style="thin">
        <color rgb="FF808080"/>
      </bottom>
    </border>
    <border>
      <left/>
      <right/>
      <top style="thin">
        <color rgb="FF808080"/>
      </top>
      <bottom/>
    </border>
    <border>
      <left/>
      <right/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thin">
        <color rgb="FFFFFFFF"/>
      </top>
      <bottom/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 style="double">
        <color rgb="FF000000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/>
    </border>
    <border>
      <left/>
      <right/>
      <top style="double">
        <color rgb="FF000000"/>
      </top>
      <bottom/>
    </border>
    <border>
      <left style="thin">
        <color rgb="FF808080"/>
      </left>
      <right/>
      <top style="double">
        <color rgb="FF000000"/>
      </top>
      <bottom/>
    </border>
    <border>
      <left style="thin">
        <color rgb="FF808080"/>
      </left>
      <right style="thin">
        <color rgb="FF808080"/>
      </right>
      <top style="double">
        <color rgb="FF00000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 style="thin">
        <color rgb="FF808080"/>
      </right>
      <top/>
      <bottom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/>
      <right/>
      <top style="thin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808080"/>
      </left>
      <right/>
      <top style="thin">
        <color rgb="FF000000"/>
      </top>
      <bottom/>
    </border>
    <border>
      <left style="thin">
        <color rgb="FF808080"/>
      </left>
      <right style="thin">
        <color rgb="FF808080"/>
      </right>
      <top style="thin">
        <color rgb="FF000000"/>
      </top>
      <bottom/>
    </border>
    <border>
      <left style="thin">
        <color rgb="FF808080"/>
      </left>
      <right/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/>
      <right style="double">
        <color rgb="FF000000"/>
      </right>
      <top style="thin">
        <color rgb="FF000000"/>
      </top>
      <bottom style="thin">
        <color rgb="FF808080"/>
      </bottom>
    </border>
    <border>
      <left style="thin">
        <color rgb="FFFFFFFF"/>
      </left>
      <right/>
      <top/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/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/>
      <top style="double">
        <color rgb="FF000000"/>
      </top>
      <bottom style="thin">
        <color rgb="FFFFFFFF"/>
      </bottom>
    </border>
    <border>
      <left/>
      <right style="thin">
        <color rgb="FFFFFFFF"/>
      </right>
      <top style="double">
        <color rgb="FF000000"/>
      </top>
      <bottom/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808080"/>
      </left>
      <right/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/>
      <top style="thin">
        <color rgb="FF000000"/>
      </top>
      <bottom style="thin">
        <color rgb="FF808080"/>
      </bottom>
    </border>
    <border>
      <left/>
      <right style="double">
        <color rgb="FF000000"/>
      </right>
      <top/>
      <bottom/>
    </border>
    <border>
      <left/>
      <right style="double">
        <color rgb="FF000000"/>
      </right>
      <top style="thin">
        <color rgb="FF808080"/>
      </top>
      <bottom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/>
      <bottom/>
    </border>
    <border>
      <left style="thin">
        <color rgb="FFFFFFFF"/>
      </left>
      <right style="thin">
        <color rgb="FF808080"/>
      </right>
      <top/>
      <bottom style="double">
        <color rgb="FF000000"/>
      </bottom>
    </border>
    <border>
      <left style="thin">
        <color rgb="FFFFFFFF"/>
      </left>
      <right/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/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/>
    </border>
    <border>
      <left/>
      <right/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/>
      <right/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2" fillId="0" borderId="2" xfId="0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/>
    <xf numFmtId="0" fontId="2" fillId="0" borderId="4" xfId="0" applyFont="1" applyFill="1" applyBorder="1"/>
    <xf numFmtId="0" fontId="4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4" fontId="2" fillId="0" borderId="7" xfId="0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164" fontId="2" fillId="0" borderId="19" xfId="0" applyNumberFormat="1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7" fillId="0" borderId="11" xfId="0" applyFont="1" applyFill="1" applyBorder="1"/>
    <xf numFmtId="0" fontId="7" fillId="0" borderId="8" xfId="0" applyFont="1" applyFill="1" applyBorder="1"/>
    <xf numFmtId="0" fontId="7" fillId="0" borderId="6" xfId="0" applyFont="1" applyFill="1" applyBorder="1"/>
    <xf numFmtId="0" fontId="8" fillId="0" borderId="2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4" xfId="0" applyFont="1" applyFill="1" applyBorder="1" applyAlignment="1">
      <alignment wrapText="1"/>
    </xf>
    <xf numFmtId="0" fontId="6" fillId="0" borderId="15" xfId="0" applyFont="1" applyFill="1" applyBorder="1"/>
    <xf numFmtId="0" fontId="6" fillId="0" borderId="11" xfId="0" applyFont="1" applyFill="1" applyBorder="1"/>
    <xf numFmtId="0" fontId="6" fillId="0" borderId="6" xfId="0" applyFont="1" applyFill="1" applyBorder="1"/>
    <xf numFmtId="0" fontId="6" fillId="0" borderId="18" xfId="0" applyFont="1" applyFill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19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25" xfId="0" applyFont="1" applyFill="1" applyBorder="1"/>
    <xf numFmtId="0" fontId="6" fillId="0" borderId="7" xfId="0" applyFont="1" applyFill="1" applyBorder="1"/>
    <xf numFmtId="0" fontId="5" fillId="0" borderId="35" xfId="0" applyFont="1" applyFill="1" applyBorder="1"/>
    <xf numFmtId="0" fontId="5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8" xfId="0" applyFont="1" applyFill="1" applyBorder="1"/>
    <xf numFmtId="0" fontId="6" fillId="0" borderId="26" xfId="0" applyFont="1" applyFill="1" applyBorder="1"/>
    <xf numFmtId="0" fontId="6" fillId="0" borderId="8" xfId="0" applyFont="1" applyFill="1" applyBorder="1"/>
    <xf numFmtId="0" fontId="6" fillId="0" borderId="19" xfId="0" applyFont="1" applyFill="1" applyBorder="1"/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164" fontId="2" fillId="0" borderId="15" xfId="0" applyNumberFormat="1" applyFont="1" applyFill="1" applyBorder="1"/>
    <xf numFmtId="0" fontId="6" fillId="0" borderId="39" xfId="0" applyFont="1" applyFill="1" applyBorder="1"/>
    <xf numFmtId="0" fontId="6" fillId="0" borderId="0" xfId="0" applyFont="1" applyFill="1" applyBorder="1"/>
    <xf numFmtId="0" fontId="6" fillId="0" borderId="40" xfId="0" applyFont="1" applyFill="1" applyBorder="1"/>
    <xf numFmtId="0" fontId="6" fillId="0" borderId="41" xfId="0" applyFont="1" applyFill="1" applyBorder="1"/>
    <xf numFmtId="164" fontId="2" fillId="0" borderId="42" xfId="0" applyNumberFormat="1" applyFont="1" applyFill="1" applyBorder="1"/>
    <xf numFmtId="164" fontId="6" fillId="0" borderId="43" xfId="0" applyNumberFormat="1" applyFont="1" applyFill="1" applyBorder="1"/>
    <xf numFmtId="164" fontId="6" fillId="0" borderId="44" xfId="0" applyNumberFormat="1" applyFont="1" applyFill="1" applyBorder="1"/>
    <xf numFmtId="164" fontId="2" fillId="0" borderId="45" xfId="0" applyNumberFormat="1" applyFont="1" applyFill="1" applyBorder="1"/>
    <xf numFmtId="164" fontId="6" fillId="0" borderId="40" xfId="0" applyNumberFormat="1" applyFont="1" applyFill="1" applyBorder="1"/>
    <xf numFmtId="0" fontId="2" fillId="0" borderId="46" xfId="0" applyFont="1" applyFill="1" applyBorder="1"/>
    <xf numFmtId="0" fontId="2" fillId="0" borderId="47" xfId="0" applyFont="1" applyFill="1" applyBorder="1"/>
    <xf numFmtId="0" fontId="2" fillId="0" borderId="48" xfId="0" applyFont="1" applyFill="1" applyBorder="1"/>
    <xf numFmtId="0" fontId="2" fillId="0" borderId="49" xfId="0" applyFont="1" applyFill="1" applyBorder="1"/>
    <xf numFmtId="0" fontId="2" fillId="0" borderId="50" xfId="0" applyFont="1" applyFill="1" applyBorder="1"/>
    <xf numFmtId="164" fontId="2" fillId="0" borderId="16" xfId="0" applyNumberFormat="1" applyFont="1" applyFill="1" applyBorder="1"/>
    <xf numFmtId="164" fontId="6" fillId="0" borderId="0" xfId="0" applyNumberFormat="1" applyFont="1" applyFill="1" applyBorder="1"/>
    <xf numFmtId="164" fontId="2" fillId="0" borderId="40" xfId="0" applyNumberFormat="1" applyFont="1" applyFill="1" applyBorder="1"/>
    <xf numFmtId="164" fontId="6" fillId="0" borderId="51" xfId="0" applyNumberFormat="1" applyFont="1" applyFill="1" applyBorder="1"/>
    <xf numFmtId="164" fontId="2" fillId="0" borderId="51" xfId="0" applyNumberFormat="1" applyFont="1" applyFill="1" applyBorder="1"/>
    <xf numFmtId="0" fontId="6" fillId="0" borderId="52" xfId="0" applyFont="1" applyFill="1" applyBorder="1"/>
    <xf numFmtId="0" fontId="6" fillId="0" borderId="53" xfId="0" applyFont="1" applyFill="1" applyBorder="1"/>
    <xf numFmtId="0" fontId="6" fillId="0" borderId="54" xfId="0" applyFont="1" applyFill="1" applyBorder="1"/>
    <xf numFmtId="164" fontId="6" fillId="0" borderId="55" xfId="0" applyNumberFormat="1" applyFont="1" applyFill="1" applyBorder="1"/>
    <xf numFmtId="164" fontId="6" fillId="0" borderId="56" xfId="0" applyNumberFormat="1" applyFont="1" applyFill="1" applyBorder="1"/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/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/>
    <xf numFmtId="0" fontId="6" fillId="0" borderId="61" xfId="0" applyFont="1" applyFill="1" applyBorder="1"/>
    <xf numFmtId="0" fontId="6" fillId="0" borderId="62" xfId="0" applyFont="1" applyFill="1" applyBorder="1"/>
    <xf numFmtId="164" fontId="6" fillId="0" borderId="63" xfId="0" applyNumberFormat="1" applyFont="1" applyFill="1" applyBorder="1"/>
    <xf numFmtId="164" fontId="6" fillId="0" borderId="64" xfId="0" applyNumberFormat="1" applyFont="1" applyFill="1" applyBorder="1"/>
    <xf numFmtId="164" fontId="6" fillId="0" borderId="65" xfId="0" applyNumberFormat="1" applyFont="1" applyFill="1" applyBorder="1"/>
    <xf numFmtId="164" fontId="2" fillId="0" borderId="66" xfId="0" applyNumberFormat="1" applyFont="1" applyFill="1" applyBorder="1"/>
    <xf numFmtId="164" fontId="5" fillId="0" borderId="67" xfId="0" applyNumberFormat="1" applyFont="1" applyFill="1" applyBorder="1"/>
    <xf numFmtId="164" fontId="2" fillId="0" borderId="68" xfId="0" applyNumberFormat="1" applyFont="1" applyFill="1" applyBorder="1"/>
    <xf numFmtId="0" fontId="2" fillId="0" borderId="69" xfId="0" applyFont="1" applyFill="1" applyBorder="1"/>
    <xf numFmtId="0" fontId="2" fillId="0" borderId="70" xfId="0" applyFont="1" applyFill="1" applyBorder="1"/>
    <xf numFmtId="0" fontId="2" fillId="0" borderId="71" xfId="0" applyFont="1" applyFill="1" applyBorder="1"/>
    <xf numFmtId="0" fontId="6" fillId="0" borderId="72" xfId="0" applyFont="1" applyFill="1" applyBorder="1"/>
    <xf numFmtId="164" fontId="6" fillId="0" borderId="58" xfId="0" applyNumberFormat="1" applyFont="1" applyFill="1" applyBorder="1"/>
    <xf numFmtId="164" fontId="5" fillId="0" borderId="73" xfId="0" applyNumberFormat="1" applyFont="1" applyFill="1" applyBorder="1"/>
    <xf numFmtId="164" fontId="5" fillId="0" borderId="74" xfId="0" applyNumberFormat="1" applyFont="1" applyFill="1" applyBorder="1"/>
    <xf numFmtId="0" fontId="2" fillId="0" borderId="36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165" fontId="2" fillId="0" borderId="76" xfId="0" applyNumberFormat="1" applyFont="1" applyFill="1" applyBorder="1"/>
    <xf numFmtId="164" fontId="2" fillId="0" borderId="77" xfId="0" applyNumberFormat="1" applyFont="1" applyFill="1" applyBorder="1"/>
    <xf numFmtId="0" fontId="2" fillId="0" borderId="0" xfId="0" applyFont="1" applyFill="1" applyBorder="1"/>
    <xf numFmtId="164" fontId="6" fillId="0" borderId="78" xfId="0" applyNumberFormat="1" applyFont="1" applyFill="1" applyBorder="1"/>
    <xf numFmtId="164" fontId="6" fillId="0" borderId="79" xfId="0" applyNumberFormat="1" applyFont="1" applyFill="1" applyBorder="1"/>
    <xf numFmtId="164" fontId="2" fillId="0" borderId="78" xfId="0" applyNumberFormat="1" applyFont="1" applyFill="1" applyBorder="1"/>
    <xf numFmtId="0" fontId="2" fillId="0" borderId="80" xfId="0" applyFont="1" applyFill="1" applyBorder="1"/>
    <xf numFmtId="164" fontId="6" fillId="0" borderId="81" xfId="0" applyNumberFormat="1" applyFont="1" applyFill="1" applyBorder="1"/>
    <xf numFmtId="0" fontId="2" fillId="0" borderId="82" xfId="0" applyFont="1" applyFill="1" applyBorder="1"/>
    <xf numFmtId="0" fontId="2" fillId="0" borderId="40" xfId="0" applyFont="1" applyFill="1" applyBorder="1"/>
    <xf numFmtId="164" fontId="2" fillId="0" borderId="79" xfId="0" applyNumberFormat="1" applyFont="1" applyFill="1" applyBorder="1"/>
    <xf numFmtId="0" fontId="2" fillId="0" borderId="51" xfId="0" applyFont="1" applyFill="1" applyBorder="1"/>
    <xf numFmtId="0" fontId="6" fillId="0" borderId="51" xfId="0" applyFont="1" applyFill="1" applyBorder="1"/>
    <xf numFmtId="0" fontId="2" fillId="0" borderId="83" xfId="0" applyFont="1" applyFill="1" applyBorder="1"/>
    <xf numFmtId="164" fontId="2" fillId="0" borderId="84" xfId="0" applyNumberFormat="1" applyFont="1" applyFill="1" applyBorder="1"/>
    <xf numFmtId="164" fontId="5" fillId="0" borderId="85" xfId="0" applyNumberFormat="1" applyFont="1" applyFill="1" applyBorder="1"/>
    <xf numFmtId="0" fontId="2" fillId="0" borderId="86" xfId="0" applyFont="1" applyFill="1" applyBorder="1"/>
    <xf numFmtId="0" fontId="2" fillId="0" borderId="87" xfId="0" applyFont="1" applyFill="1" applyBorder="1"/>
    <xf numFmtId="0" fontId="2" fillId="0" borderId="88" xfId="0" applyFont="1" applyFill="1" applyBorder="1"/>
    <xf numFmtId="0" fontId="2" fillId="0" borderId="89" xfId="0" applyFont="1" applyFill="1" applyBorder="1"/>
    <xf numFmtId="0" fontId="2" fillId="0" borderId="90" xfId="0" applyFont="1" applyFill="1" applyBorder="1"/>
    <xf numFmtId="0" fontId="2" fillId="0" borderId="91" xfId="0" applyFont="1" applyFill="1" applyBorder="1"/>
    <xf numFmtId="0" fontId="2" fillId="0" borderId="92" xfId="0" applyFont="1" applyFill="1" applyBorder="1"/>
    <xf numFmtId="0" fontId="6" fillId="0" borderId="5" xfId="0" applyFont="1" applyFill="1" applyBorder="1"/>
    <xf numFmtId="0" fontId="6" fillId="0" borderId="50" xfId="0" applyFont="1" applyFill="1" applyBorder="1"/>
    <xf numFmtId="0" fontId="6" fillId="0" borderId="93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8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0" fontId="5" fillId="2" borderId="4" xfId="0" applyFont="1" applyFill="1" applyBorder="1" applyAlignment="1">
      <alignment horizontal="center"/>
    </xf>
    <xf numFmtId="166" fontId="2" fillId="0" borderId="0" xfId="0" applyNumberFormat="1" applyFont="1"/>
    <xf numFmtId="164" fontId="2" fillId="0" borderId="0" xfId="0" applyNumberFormat="1" applyFont="1"/>
    <xf numFmtId="0" fontId="6" fillId="0" borderId="60" xfId="0" applyFont="1" applyBorder="1"/>
    <xf numFmtId="164" fontId="6" fillId="0" borderId="60" xfId="0" applyNumberFormat="1" applyFont="1" applyBorder="1"/>
    <xf numFmtId="166" fontId="6" fillId="0" borderId="60" xfId="0" applyNumberFormat="1" applyFont="1" applyBorder="1"/>
    <xf numFmtId="0" fontId="9" fillId="0" borderId="0" xfId="0" applyFont="1"/>
    <xf numFmtId="0" fontId="5" fillId="0" borderId="60" xfId="0" applyFont="1" applyBorder="1"/>
    <xf numFmtId="164" fontId="5" fillId="0" borderId="60" xfId="0" applyNumberFormat="1" applyFont="1" applyBorder="1"/>
    <xf numFmtId="0" fontId="6" fillId="0" borderId="0" xfId="0" applyFont="1"/>
    <xf numFmtId="164" fontId="6" fillId="0" borderId="0" xfId="0" applyNumberFormat="1" applyFont="1"/>
    <xf numFmtId="166" fontId="6" fillId="0" borderId="0" xfId="0" applyNumberFormat="1" applyFont="1"/>
    <xf numFmtId="164" fontId="5" fillId="0" borderId="0" xfId="0" applyNumberFormat="1" applyFont="1"/>
    <xf numFmtId="166" fontId="5" fillId="0" borderId="0" xfId="0" applyNumberFormat="1" applyFont="1"/>
    <xf numFmtId="0" fontId="11" fillId="0" borderId="0" xfId="0" applyFont="1"/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" fillId="0" borderId="86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5" fillId="2" borderId="60" xfId="0" applyFont="1" applyFill="1" applyBorder="1" applyAlignment="1">
      <alignment horizontal="center"/>
    </xf>
    <xf numFmtId="49" fontId="6" fillId="0" borderId="60" xfId="0" applyNumberFormat="1" applyFont="1" applyBorder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164" fontId="13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left" wrapText="1"/>
    </xf>
    <xf numFmtId="164" fontId="13" fillId="3" borderId="2" xfId="0" applyNumberFormat="1" applyFont="1" applyFill="1" applyBorder="1" applyAlignment="1">
      <alignment wrapText="1"/>
    </xf>
    <xf numFmtId="164" fontId="13" fillId="0" borderId="0" xfId="0" applyNumberFormat="1" applyFont="1"/>
    <xf numFmtId="0" fontId="15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left" wrapText="1"/>
    </xf>
    <xf numFmtId="164" fontId="15" fillId="3" borderId="2" xfId="0" applyNumberFormat="1" applyFont="1" applyFill="1" applyBorder="1" applyAlignment="1">
      <alignment wrapText="1"/>
    </xf>
    <xf numFmtId="164" fontId="15" fillId="0" borderId="0" xfId="0" applyNumberFormat="1" applyFont="1"/>
    <xf numFmtId="165" fontId="6" fillId="0" borderId="0" xfId="0" applyNumberFormat="1" applyFont="1"/>
    <xf numFmtId="0" fontId="17" fillId="0" borderId="0" xfId="0" applyFont="1"/>
    <xf numFmtId="164" fontId="0" fillId="0" borderId="0" xfId="0" applyNumberFormat="1"/>
    <xf numFmtId="0" fontId="18" fillId="0" borderId="60" xfId="0" applyFont="1" applyBorder="1"/>
    <xf numFmtId="164" fontId="18" fillId="0" borderId="60" xfId="0" applyNumberFormat="1" applyFont="1" applyBorder="1"/>
    <xf numFmtId="0" fontId="19" fillId="0" borderId="60" xfId="0" applyFont="1" applyBorder="1"/>
    <xf numFmtId="0" fontId="20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0" fontId="6" fillId="0" borderId="2" xfId="0" applyFont="1" applyFill="1" applyBorder="1"/>
    <xf numFmtId="164" fontId="6" fillId="0" borderId="2" xfId="0" applyNumberFormat="1" applyFont="1" applyFill="1" applyBorder="1"/>
    <xf numFmtId="164" fontId="5" fillId="0" borderId="1" xfId="0" applyNumberFormat="1" applyFont="1" applyFill="1" applyBorder="1"/>
    <xf numFmtId="164" fontId="3" fillId="0" borderId="1" xfId="0" applyNumberFormat="1" applyFont="1" applyFill="1" applyBorder="1"/>
    <xf numFmtId="0" fontId="6" fillId="0" borderId="43" xfId="0" applyFont="1" applyFill="1" applyBorder="1"/>
    <xf numFmtId="0" fontId="5" fillId="0" borderId="5" xfId="0" applyFont="1" applyFill="1" applyBorder="1"/>
    <xf numFmtId="164" fontId="5" fillId="0" borderId="5" xfId="0" applyNumberFormat="1" applyFont="1" applyFill="1" applyBorder="1"/>
    <xf numFmtId="0" fontId="5" fillId="0" borderId="94" xfId="0" applyFont="1" applyFill="1" applyBorder="1"/>
    <xf numFmtId="164" fontId="5" fillId="0" borderId="94" xfId="0" applyNumberFormat="1" applyFont="1" applyFill="1" applyBorder="1"/>
    <xf numFmtId="0" fontId="7" fillId="0" borderId="22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2" fillId="0" borderId="52" xfId="0" applyFont="1" applyFill="1" applyBorder="1"/>
    <xf numFmtId="0" fontId="6" fillId="0" borderId="95" xfId="0" applyFont="1" applyFill="1" applyBorder="1" applyAlignment="1">
      <alignment horizontal="center"/>
    </xf>
    <xf numFmtId="0" fontId="2" fillId="0" borderId="73" xfId="0" applyFont="1" applyFill="1" applyBorder="1"/>
    <xf numFmtId="0" fontId="2" fillId="0" borderId="96" xfId="0" applyFont="1" applyFill="1" applyBorder="1"/>
    <xf numFmtId="164" fontId="2" fillId="0" borderId="97" xfId="0" applyNumberFormat="1" applyFont="1" applyFill="1" applyBorder="1"/>
    <xf numFmtId="164" fontId="5" fillId="0" borderId="98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714F8-7566-4177-81BF-3C38F6B53EC4}">
  <dimension ref="A1:Z107"/>
  <sheetViews>
    <sheetView workbookViewId="0" topLeftCell="A1"/>
  </sheetViews>
  <sheetFormatPr defaultColWidth="0" defaultRowHeight="15"/>
  <cols>
    <col min="1" max="1" width="35.7109375" style="0" customWidth="1"/>
    <col min="2" max="3" width="15.7109375" style="0" customWidth="1"/>
    <col min="4" max="5" width="8.7109375" style="0" customWidth="1"/>
    <col min="6" max="6" width="16.7109375" style="0" customWidth="1"/>
    <col min="7" max="7" width="15.7109375" style="0" customWidth="1"/>
    <col min="8" max="8" width="3.7109375" style="0" customWidth="1"/>
    <col min="27" max="16384" width="8.8515625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7" t="s">
        <v>2</v>
      </c>
      <c r="G2" s="7"/>
    </row>
    <row r="3" spans="1:7" ht="15">
      <c r="A3" s="6" t="s">
        <v>1</v>
      </c>
      <c r="B3" s="6"/>
      <c r="C3" s="6"/>
      <c r="D3" s="6"/>
      <c r="E3" s="6"/>
      <c r="F3" s="8" t="s">
        <v>3</v>
      </c>
      <c r="G3" s="8" t="s">
        <v>4</v>
      </c>
    </row>
    <row r="4" spans="1:7" ht="15">
      <c r="A4" s="6"/>
      <c r="B4" s="6"/>
      <c r="C4" s="6"/>
      <c r="D4" s="6"/>
      <c r="E4" s="6"/>
      <c r="F4" s="9">
        <v>0.2</v>
      </c>
      <c r="G4" s="9">
        <v>0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17" ht="15">
      <c r="A7" s="200" t="s">
        <v>12</v>
      </c>
      <c r="B7" s="201">
        <f>'SO 8248'!I86-Rekapitulácia!D7</f>
        <v>0</v>
      </c>
      <c r="C7" s="201">
        <f>'Kryci_list 8248'!J26</f>
        <v>0</v>
      </c>
      <c r="D7" s="201">
        <v>0</v>
      </c>
      <c r="E7" s="201">
        <f>'Kryci_list 8248'!J17</f>
        <v>0</v>
      </c>
      <c r="F7" s="201">
        <v>0</v>
      </c>
      <c r="G7" s="201">
        <f>B7+C7+D7+E7+F7</f>
        <v>0</v>
      </c>
      <c r="K7">
        <f>'SO 8248'!K86</f>
        <v>0</v>
      </c>
      <c r="Q7">
        <v>30.126</v>
      </c>
    </row>
    <row r="8" spans="1:17" ht="15">
      <c r="A8" s="200" t="s">
        <v>13</v>
      </c>
      <c r="B8" s="201">
        <f>'SO 8249'!I130-Rekapitulácia!D8</f>
        <v>0</v>
      </c>
      <c r="C8" s="201">
        <f>'Kryci_list 8249'!J26</f>
        <v>0</v>
      </c>
      <c r="D8" s="201">
        <v>0</v>
      </c>
      <c r="E8" s="201">
        <f>'Kryci_list 8249'!J17</f>
        <v>0</v>
      </c>
      <c r="F8" s="201">
        <v>0</v>
      </c>
      <c r="G8" s="201">
        <f>B8+C8+D8+E8+F8</f>
        <v>0</v>
      </c>
      <c r="K8">
        <f>'SO 8249'!K130</f>
        <v>0</v>
      </c>
      <c r="Q8">
        <v>30.126</v>
      </c>
    </row>
    <row r="9" spans="1:17" ht="15">
      <c r="A9" s="200" t="s">
        <v>14</v>
      </c>
      <c r="B9" s="201">
        <f>'SO 8250'!I72-Rekapitulácia!D9</f>
        <v>0</v>
      </c>
      <c r="C9" s="201">
        <f>'Kryci_list 8250'!J26</f>
        <v>0</v>
      </c>
      <c r="D9" s="201">
        <v>0</v>
      </c>
      <c r="E9" s="201">
        <f>'Kryci_list 8250'!J17</f>
        <v>0</v>
      </c>
      <c r="F9" s="201">
        <v>0</v>
      </c>
      <c r="G9" s="201">
        <f>B9+C9+D9+E9+F9</f>
        <v>0</v>
      </c>
      <c r="K9">
        <f>'SO 8250'!K72</f>
        <v>0</v>
      </c>
      <c r="Q9">
        <v>30.126</v>
      </c>
    </row>
    <row r="10" spans="1:17" ht="15">
      <c r="A10" s="200" t="s">
        <v>15</v>
      </c>
      <c r="B10" s="201">
        <f>'SO 8251'!I58-Rekapitulácia!D10</f>
        <v>0</v>
      </c>
      <c r="C10" s="201">
        <f>'Kryci_list 8251'!J26</f>
        <v>0</v>
      </c>
      <c r="D10" s="201">
        <v>0</v>
      </c>
      <c r="E10" s="201">
        <f>'Kryci_list 8251'!J17</f>
        <v>0</v>
      </c>
      <c r="F10" s="201">
        <v>0</v>
      </c>
      <c r="G10" s="201">
        <f>B10+C10+D10+E10+F10</f>
        <v>0</v>
      </c>
      <c r="K10">
        <f>'SO 8251'!K58</f>
        <v>0</v>
      </c>
      <c r="Q10">
        <v>30.126</v>
      </c>
    </row>
    <row r="11" spans="1:17" ht="15">
      <c r="A11" s="204" t="s">
        <v>16</v>
      </c>
      <c r="B11" s="75">
        <f>'SO 8252'!I64-Rekapitulácia!D11</f>
        <v>0</v>
      </c>
      <c r="C11" s="75">
        <f>'Kryci_list 8252'!J26</f>
        <v>0</v>
      </c>
      <c r="D11" s="75">
        <v>0</v>
      </c>
      <c r="E11" s="75">
        <f>'Kryci_list 8252'!J17</f>
        <v>0</v>
      </c>
      <c r="F11" s="75">
        <v>0</v>
      </c>
      <c r="G11" s="75">
        <f>B11+C11+D11+E11+F11</f>
        <v>0</v>
      </c>
      <c r="K11">
        <f>'SO 8252'!K64</f>
        <v>0</v>
      </c>
      <c r="Q11">
        <v>30.126</v>
      </c>
    </row>
    <row r="12" spans="1:26" ht="15">
      <c r="A12" s="207" t="s">
        <v>544</v>
      </c>
      <c r="B12" s="208">
        <f>SUM(B7:B11)</f>
        <v>0</v>
      </c>
      <c r="C12" s="208">
        <f>SUM(C7:C11)</f>
        <v>0</v>
      </c>
      <c r="D12" s="208">
        <f>SUM(D7:D11)</f>
        <v>0</v>
      </c>
      <c r="E12" s="208">
        <f>SUM(E7:E11)</f>
        <v>0</v>
      </c>
      <c r="F12" s="208">
        <f>SUM(F7:F11)</f>
        <v>0</v>
      </c>
      <c r="G12" s="208">
        <f>SUM(G7:G11)-SUM(Z7:Z11)</f>
        <v>0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15">
      <c r="A13" s="205" t="s">
        <v>545</v>
      </c>
      <c r="B13" s="206">
        <f>G12-SUM(Rekapitulácia!K7:Rekapitulácia!K11)*1</f>
        <v>0</v>
      </c>
      <c r="C13" s="206"/>
      <c r="D13" s="206"/>
      <c r="E13" s="206"/>
      <c r="F13" s="206"/>
      <c r="G13" s="206">
        <f>ROUND(((ROUND(B13,3)*20)/100),3)*1</f>
        <v>0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15">
      <c r="A14" s="5" t="s">
        <v>546</v>
      </c>
      <c r="B14" s="202">
        <f>(G12-B13)</f>
        <v>0</v>
      </c>
      <c r="C14" s="202"/>
      <c r="D14" s="202"/>
      <c r="E14" s="202"/>
      <c r="F14" s="202"/>
      <c r="G14" s="202">
        <f>ROUND(((ROUND(B14,3)*0)/100),3)</f>
        <v>0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15">
      <c r="A15" s="5" t="s">
        <v>547</v>
      </c>
      <c r="B15" s="202"/>
      <c r="C15" s="202"/>
      <c r="D15" s="202"/>
      <c r="E15" s="202"/>
      <c r="F15" s="202"/>
      <c r="G15" s="202">
        <f>SUM(G12:G14)</f>
        <v>0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7" ht="15">
      <c r="A16" s="11"/>
      <c r="B16" s="203"/>
      <c r="C16" s="203"/>
      <c r="D16" s="203"/>
      <c r="E16" s="203"/>
      <c r="F16" s="203"/>
      <c r="G16" s="203"/>
    </row>
    <row r="17" spans="1:7" ht="15">
      <c r="A17" s="11"/>
      <c r="B17" s="203"/>
      <c r="C17" s="203"/>
      <c r="D17" s="203"/>
      <c r="E17" s="203"/>
      <c r="F17" s="203"/>
      <c r="G17" s="203"/>
    </row>
    <row r="18" spans="1:7" ht="15">
      <c r="A18" s="11"/>
      <c r="B18" s="203"/>
      <c r="C18" s="203"/>
      <c r="D18" s="203"/>
      <c r="E18" s="203"/>
      <c r="F18" s="203"/>
      <c r="G18" s="203"/>
    </row>
    <row r="19" spans="1:7" ht="15">
      <c r="A19" s="11"/>
      <c r="B19" s="203"/>
      <c r="C19" s="203"/>
      <c r="D19" s="203"/>
      <c r="E19" s="203"/>
      <c r="F19" s="203"/>
      <c r="G19" s="203"/>
    </row>
    <row r="20" spans="1:7" ht="15">
      <c r="A20" s="11"/>
      <c r="B20" s="203"/>
      <c r="C20" s="203"/>
      <c r="D20" s="203"/>
      <c r="E20" s="203"/>
      <c r="F20" s="203"/>
      <c r="G20" s="203"/>
    </row>
    <row r="21" spans="1:7" ht="15">
      <c r="A21" s="11"/>
      <c r="B21" s="203"/>
      <c r="C21" s="203"/>
      <c r="D21" s="203"/>
      <c r="E21" s="203"/>
      <c r="F21" s="203"/>
      <c r="G21" s="203"/>
    </row>
    <row r="22" spans="1:7" ht="15">
      <c r="A22" s="11"/>
      <c r="B22" s="203"/>
      <c r="C22" s="203"/>
      <c r="D22" s="203"/>
      <c r="E22" s="203"/>
      <c r="F22" s="203"/>
      <c r="G22" s="203"/>
    </row>
    <row r="23" spans="1:7" ht="15">
      <c r="A23" s="11"/>
      <c r="B23" s="203"/>
      <c r="C23" s="203"/>
      <c r="D23" s="203"/>
      <c r="E23" s="203"/>
      <c r="F23" s="203"/>
      <c r="G23" s="203"/>
    </row>
    <row r="24" spans="1:7" ht="15">
      <c r="A24" s="11"/>
      <c r="B24" s="203"/>
      <c r="C24" s="203"/>
      <c r="D24" s="203"/>
      <c r="E24" s="203"/>
      <c r="F24" s="203"/>
      <c r="G24" s="203"/>
    </row>
    <row r="25" spans="1:7" ht="15">
      <c r="A25" s="11"/>
      <c r="B25" s="203"/>
      <c r="C25" s="203"/>
      <c r="D25" s="203"/>
      <c r="E25" s="203"/>
      <c r="F25" s="203"/>
      <c r="G25" s="203"/>
    </row>
    <row r="26" spans="1:7" ht="15">
      <c r="A26" s="11"/>
      <c r="B26" s="203"/>
      <c r="C26" s="203"/>
      <c r="D26" s="203"/>
      <c r="E26" s="203"/>
      <c r="F26" s="203"/>
      <c r="G26" s="203"/>
    </row>
    <row r="27" spans="1:7" ht="15">
      <c r="A27" s="11"/>
      <c r="B27" s="203"/>
      <c r="C27" s="203"/>
      <c r="D27" s="203"/>
      <c r="E27" s="203"/>
      <c r="F27" s="203"/>
      <c r="G27" s="203"/>
    </row>
    <row r="28" spans="1:7" ht="15">
      <c r="A28" s="11"/>
      <c r="B28" s="203"/>
      <c r="C28" s="203"/>
      <c r="D28" s="203"/>
      <c r="E28" s="203"/>
      <c r="F28" s="203"/>
      <c r="G28" s="203"/>
    </row>
    <row r="29" spans="1:7" ht="15">
      <c r="A29" s="11"/>
      <c r="B29" s="203"/>
      <c r="C29" s="203"/>
      <c r="D29" s="203"/>
      <c r="E29" s="203"/>
      <c r="F29" s="203"/>
      <c r="G29" s="203"/>
    </row>
    <row r="30" spans="1:7" ht="15">
      <c r="A30" s="11"/>
      <c r="B30" s="203"/>
      <c r="C30" s="203"/>
      <c r="D30" s="203"/>
      <c r="E30" s="203"/>
      <c r="F30" s="203"/>
      <c r="G30" s="203"/>
    </row>
    <row r="31" spans="1:7" ht="15">
      <c r="A31" s="11"/>
      <c r="B31" s="203"/>
      <c r="C31" s="203"/>
      <c r="D31" s="203"/>
      <c r="E31" s="203"/>
      <c r="F31" s="203"/>
      <c r="G31" s="203"/>
    </row>
    <row r="32" spans="1:7" ht="15">
      <c r="A32" s="11"/>
      <c r="B32" s="203"/>
      <c r="C32" s="203"/>
      <c r="D32" s="203"/>
      <c r="E32" s="203"/>
      <c r="F32" s="203"/>
      <c r="G32" s="203"/>
    </row>
    <row r="33" spans="1:7" ht="15">
      <c r="A33" s="11"/>
      <c r="B33" s="203"/>
      <c r="C33" s="203"/>
      <c r="D33" s="203"/>
      <c r="E33" s="203"/>
      <c r="F33" s="203"/>
      <c r="G33" s="203"/>
    </row>
    <row r="34" spans="1:7" ht="15">
      <c r="A34" s="11"/>
      <c r="B34" s="203"/>
      <c r="C34" s="203"/>
      <c r="D34" s="203"/>
      <c r="E34" s="203"/>
      <c r="F34" s="203"/>
      <c r="G34" s="203"/>
    </row>
    <row r="35" spans="1:7" ht="15">
      <c r="A35" s="11"/>
      <c r="B35" s="203"/>
      <c r="C35" s="203"/>
      <c r="D35" s="203"/>
      <c r="E35" s="203"/>
      <c r="F35" s="203"/>
      <c r="G35" s="203"/>
    </row>
    <row r="36" spans="1:7" ht="15">
      <c r="A36" s="11"/>
      <c r="B36" s="203"/>
      <c r="C36" s="203"/>
      <c r="D36" s="203"/>
      <c r="E36" s="203"/>
      <c r="F36" s="203"/>
      <c r="G36" s="203"/>
    </row>
    <row r="37" spans="1:7" ht="15">
      <c r="A37" s="11"/>
      <c r="B37" s="203"/>
      <c r="C37" s="203"/>
      <c r="D37" s="203"/>
      <c r="E37" s="203"/>
      <c r="F37" s="203"/>
      <c r="G37" s="203"/>
    </row>
    <row r="38" spans="1:7" ht="15">
      <c r="A38" s="1"/>
      <c r="B38" s="152"/>
      <c r="C38" s="152"/>
      <c r="D38" s="152"/>
      <c r="E38" s="152"/>
      <c r="F38" s="152"/>
      <c r="G38" s="152"/>
    </row>
    <row r="39" spans="1:7" ht="15">
      <c r="A39" s="1"/>
      <c r="B39" s="152"/>
      <c r="C39" s="152"/>
      <c r="D39" s="152"/>
      <c r="E39" s="152"/>
      <c r="F39" s="152"/>
      <c r="G39" s="152"/>
    </row>
    <row r="40" spans="1:7" ht="15">
      <c r="A40" s="1"/>
      <c r="B40" s="152"/>
      <c r="C40" s="152"/>
      <c r="D40" s="152"/>
      <c r="E40" s="152"/>
      <c r="F40" s="152"/>
      <c r="G40" s="152"/>
    </row>
    <row r="41" spans="1:7" ht="15">
      <c r="A41" s="1"/>
      <c r="B41" s="152"/>
      <c r="C41" s="152"/>
      <c r="D41" s="152"/>
      <c r="E41" s="152"/>
      <c r="F41" s="152"/>
      <c r="G41" s="152"/>
    </row>
    <row r="42" spans="1:7" ht="15">
      <c r="A42" s="1"/>
      <c r="B42" s="152"/>
      <c r="C42" s="152"/>
      <c r="D42" s="152"/>
      <c r="E42" s="152"/>
      <c r="F42" s="152"/>
      <c r="G42" s="152"/>
    </row>
    <row r="43" spans="1:7" ht="15">
      <c r="A43" s="1"/>
      <c r="B43" s="152"/>
      <c r="C43" s="152"/>
      <c r="D43" s="152"/>
      <c r="E43" s="152"/>
      <c r="F43" s="152"/>
      <c r="G43" s="152"/>
    </row>
    <row r="44" spans="1:7" ht="15">
      <c r="A44" s="1"/>
      <c r="B44" s="152"/>
      <c r="C44" s="152"/>
      <c r="D44" s="152"/>
      <c r="E44" s="152"/>
      <c r="F44" s="152"/>
      <c r="G44" s="152"/>
    </row>
    <row r="45" spans="1:7" ht="15">
      <c r="A45" s="1"/>
      <c r="B45" s="152"/>
      <c r="C45" s="152"/>
      <c r="D45" s="152"/>
      <c r="E45" s="152"/>
      <c r="F45" s="152"/>
      <c r="G45" s="152"/>
    </row>
    <row r="46" spans="1:7" ht="15">
      <c r="A46" s="1"/>
      <c r="B46" s="152"/>
      <c r="C46" s="152"/>
      <c r="D46" s="152"/>
      <c r="E46" s="152"/>
      <c r="F46" s="152"/>
      <c r="G46" s="152"/>
    </row>
    <row r="47" spans="1:7" ht="15">
      <c r="A47" s="1"/>
      <c r="B47" s="152"/>
      <c r="C47" s="152"/>
      <c r="D47" s="152"/>
      <c r="E47" s="152"/>
      <c r="F47" s="152"/>
      <c r="G47" s="152"/>
    </row>
    <row r="48" spans="1:7" ht="15">
      <c r="A48" s="1"/>
      <c r="B48" s="152"/>
      <c r="C48" s="152"/>
      <c r="D48" s="152"/>
      <c r="E48" s="152"/>
      <c r="F48" s="152"/>
      <c r="G48" s="152"/>
    </row>
    <row r="49" spans="1:7" ht="15">
      <c r="A49" s="1"/>
      <c r="B49" s="152"/>
      <c r="C49" s="152"/>
      <c r="D49" s="152"/>
      <c r="E49" s="152"/>
      <c r="F49" s="152"/>
      <c r="G49" s="152"/>
    </row>
    <row r="50" spans="1:7" ht="15">
      <c r="A50" s="1"/>
      <c r="B50" s="152"/>
      <c r="C50" s="152"/>
      <c r="D50" s="152"/>
      <c r="E50" s="152"/>
      <c r="F50" s="152"/>
      <c r="G50" s="152"/>
    </row>
    <row r="51" spans="2:7" ht="15">
      <c r="B51" s="194"/>
      <c r="C51" s="194"/>
      <c r="D51" s="194"/>
      <c r="E51" s="194"/>
      <c r="F51" s="194"/>
      <c r="G51" s="194"/>
    </row>
    <row r="52" spans="2:7" ht="15">
      <c r="B52" s="194"/>
      <c r="C52" s="194"/>
      <c r="D52" s="194"/>
      <c r="E52" s="194"/>
      <c r="F52" s="194"/>
      <c r="G52" s="194"/>
    </row>
    <row r="53" spans="2:7" ht="15">
      <c r="B53" s="194"/>
      <c r="C53" s="194"/>
      <c r="D53" s="194"/>
      <c r="E53" s="194"/>
      <c r="F53" s="194"/>
      <c r="G53" s="194"/>
    </row>
    <row r="54" spans="2:7" ht="15">
      <c r="B54" s="194"/>
      <c r="C54" s="194"/>
      <c r="D54" s="194"/>
      <c r="E54" s="194"/>
      <c r="F54" s="194"/>
      <c r="G54" s="194"/>
    </row>
    <row r="55" spans="2:7" ht="15">
      <c r="B55" s="194"/>
      <c r="C55" s="194"/>
      <c r="D55" s="194"/>
      <c r="E55" s="194"/>
      <c r="F55" s="194"/>
      <c r="G55" s="194"/>
    </row>
    <row r="56" spans="2:7" ht="15">
      <c r="B56" s="194"/>
      <c r="C56" s="194"/>
      <c r="D56" s="194"/>
      <c r="E56" s="194"/>
      <c r="F56" s="194"/>
      <c r="G56" s="194"/>
    </row>
    <row r="57" spans="2:7" ht="15">
      <c r="B57" s="194"/>
      <c r="C57" s="194"/>
      <c r="D57" s="194"/>
      <c r="E57" s="194"/>
      <c r="F57" s="194"/>
      <c r="G57" s="194"/>
    </row>
    <row r="58" spans="2:7" ht="15">
      <c r="B58" s="194"/>
      <c r="C58" s="194"/>
      <c r="D58" s="194"/>
      <c r="E58" s="194"/>
      <c r="F58" s="194"/>
      <c r="G58" s="194"/>
    </row>
    <row r="59" spans="2:7" ht="15">
      <c r="B59" s="194"/>
      <c r="C59" s="194"/>
      <c r="D59" s="194"/>
      <c r="E59" s="194"/>
      <c r="F59" s="194"/>
      <c r="G59" s="194"/>
    </row>
    <row r="60" spans="2:7" ht="15">
      <c r="B60" s="194"/>
      <c r="C60" s="194"/>
      <c r="D60" s="194"/>
      <c r="E60" s="194"/>
      <c r="F60" s="194"/>
      <c r="G60" s="194"/>
    </row>
    <row r="61" spans="2:7" ht="15">
      <c r="B61" s="194"/>
      <c r="C61" s="194"/>
      <c r="D61" s="194"/>
      <c r="E61" s="194"/>
      <c r="F61" s="194"/>
      <c r="G61" s="194"/>
    </row>
    <row r="62" spans="2:7" ht="15">
      <c r="B62" s="194"/>
      <c r="C62" s="194"/>
      <c r="D62" s="194"/>
      <c r="E62" s="194"/>
      <c r="F62" s="194"/>
      <c r="G62" s="194"/>
    </row>
    <row r="63" spans="2:7" ht="15">
      <c r="B63" s="194"/>
      <c r="C63" s="194"/>
      <c r="D63" s="194"/>
      <c r="E63" s="194"/>
      <c r="F63" s="194"/>
      <c r="G63" s="194"/>
    </row>
    <row r="64" spans="2:7" ht="15">
      <c r="B64" s="194"/>
      <c r="C64" s="194"/>
      <c r="D64" s="194"/>
      <c r="E64" s="194"/>
      <c r="F64" s="194"/>
      <c r="G64" s="194"/>
    </row>
    <row r="65" spans="2:7" ht="15">
      <c r="B65" s="194"/>
      <c r="C65" s="194"/>
      <c r="D65" s="194"/>
      <c r="E65" s="194"/>
      <c r="F65" s="194"/>
      <c r="G65" s="194"/>
    </row>
    <row r="66" spans="2:7" ht="15">
      <c r="B66" s="194"/>
      <c r="C66" s="194"/>
      <c r="D66" s="194"/>
      <c r="E66" s="194"/>
      <c r="F66" s="194"/>
      <c r="G66" s="194"/>
    </row>
    <row r="67" spans="2:7" ht="15">
      <c r="B67" s="194"/>
      <c r="C67" s="194"/>
      <c r="D67" s="194"/>
      <c r="E67" s="194"/>
      <c r="F67" s="194"/>
      <c r="G67" s="194"/>
    </row>
    <row r="68" spans="2:7" ht="15">
      <c r="B68" s="194"/>
      <c r="C68" s="194"/>
      <c r="D68" s="194"/>
      <c r="E68" s="194"/>
      <c r="F68" s="194"/>
      <c r="G68" s="194"/>
    </row>
    <row r="69" spans="2:7" ht="15">
      <c r="B69" s="194"/>
      <c r="C69" s="194"/>
      <c r="D69" s="194"/>
      <c r="E69" s="194"/>
      <c r="F69" s="194"/>
      <c r="G69" s="194"/>
    </row>
    <row r="70" spans="2:7" ht="15">
      <c r="B70" s="194"/>
      <c r="C70" s="194"/>
      <c r="D70" s="194"/>
      <c r="E70" s="194"/>
      <c r="F70" s="194"/>
      <c r="G70" s="194"/>
    </row>
    <row r="71" spans="2:7" ht="15">
      <c r="B71" s="194"/>
      <c r="C71" s="194"/>
      <c r="D71" s="194"/>
      <c r="E71" s="194"/>
      <c r="F71" s="194"/>
      <c r="G71" s="194"/>
    </row>
    <row r="72" spans="2:7" ht="15">
      <c r="B72" s="194"/>
      <c r="C72" s="194"/>
      <c r="D72" s="194"/>
      <c r="E72" s="194"/>
      <c r="F72" s="194"/>
      <c r="G72" s="194"/>
    </row>
    <row r="73" spans="2:7" ht="15">
      <c r="B73" s="194"/>
      <c r="C73" s="194"/>
      <c r="D73" s="194"/>
      <c r="E73" s="194"/>
      <c r="F73" s="194"/>
      <c r="G73" s="194"/>
    </row>
    <row r="74" spans="2:7" ht="15">
      <c r="B74" s="194"/>
      <c r="C74" s="194"/>
      <c r="D74" s="194"/>
      <c r="E74" s="194"/>
      <c r="F74" s="194"/>
      <c r="G74" s="194"/>
    </row>
    <row r="75" spans="2:7" ht="15">
      <c r="B75" s="194"/>
      <c r="C75" s="194"/>
      <c r="D75" s="194"/>
      <c r="E75" s="194"/>
      <c r="F75" s="194"/>
      <c r="G75" s="194"/>
    </row>
    <row r="76" spans="2:7" ht="15">
      <c r="B76" s="194"/>
      <c r="C76" s="194"/>
      <c r="D76" s="194"/>
      <c r="E76" s="194"/>
      <c r="F76" s="194"/>
      <c r="G76" s="194"/>
    </row>
    <row r="77" spans="2:7" ht="15">
      <c r="B77" s="194"/>
      <c r="C77" s="194"/>
      <c r="D77" s="194"/>
      <c r="E77" s="194"/>
      <c r="F77" s="194"/>
      <c r="G77" s="194"/>
    </row>
    <row r="78" spans="2:7" ht="15">
      <c r="B78" s="194"/>
      <c r="C78" s="194"/>
      <c r="D78" s="194"/>
      <c r="E78" s="194"/>
      <c r="F78" s="194"/>
      <c r="G78" s="194"/>
    </row>
    <row r="79" spans="2:7" ht="15">
      <c r="B79" s="194"/>
      <c r="C79" s="194"/>
      <c r="D79" s="194"/>
      <c r="E79" s="194"/>
      <c r="F79" s="194"/>
      <c r="G79" s="194"/>
    </row>
    <row r="80" spans="2:7" ht="15">
      <c r="B80" s="194"/>
      <c r="C80" s="194"/>
      <c r="D80" s="194"/>
      <c r="E80" s="194"/>
      <c r="F80" s="194"/>
      <c r="G80" s="194"/>
    </row>
    <row r="81" spans="2:7" ht="15">
      <c r="B81" s="194"/>
      <c r="C81" s="194"/>
      <c r="D81" s="194"/>
      <c r="E81" s="194"/>
      <c r="F81" s="194"/>
      <c r="G81" s="194"/>
    </row>
    <row r="82" spans="2:7" ht="15">
      <c r="B82" s="194"/>
      <c r="C82" s="194"/>
      <c r="D82" s="194"/>
      <c r="E82" s="194"/>
      <c r="F82" s="194"/>
      <c r="G82" s="194"/>
    </row>
    <row r="83" spans="2:7" ht="15">
      <c r="B83" s="194"/>
      <c r="C83" s="194"/>
      <c r="D83" s="194"/>
      <c r="E83" s="194"/>
      <c r="F83" s="194"/>
      <c r="G83" s="194"/>
    </row>
    <row r="84" spans="2:7" ht="15">
      <c r="B84" s="194"/>
      <c r="C84" s="194"/>
      <c r="D84" s="194"/>
      <c r="E84" s="194"/>
      <c r="F84" s="194"/>
      <c r="G84" s="194"/>
    </row>
    <row r="85" spans="2:7" ht="15">
      <c r="B85" s="194"/>
      <c r="C85" s="194"/>
      <c r="D85" s="194"/>
      <c r="E85" s="194"/>
      <c r="F85" s="194"/>
      <c r="G85" s="194"/>
    </row>
    <row r="86" spans="2:7" ht="15">
      <c r="B86" s="194"/>
      <c r="C86" s="194"/>
      <c r="D86" s="194"/>
      <c r="E86" s="194"/>
      <c r="F86" s="194"/>
      <c r="G86" s="194"/>
    </row>
    <row r="87" spans="2:7" ht="15">
      <c r="B87" s="194"/>
      <c r="C87" s="194"/>
      <c r="D87" s="194"/>
      <c r="E87" s="194"/>
      <c r="F87" s="194"/>
      <c r="G87" s="194"/>
    </row>
    <row r="88" spans="2:7" ht="15">
      <c r="B88" s="194"/>
      <c r="C88" s="194"/>
      <c r="D88" s="194"/>
      <c r="E88" s="194"/>
      <c r="F88" s="194"/>
      <c r="G88" s="194"/>
    </row>
    <row r="89" spans="2:7" ht="15">
      <c r="B89" s="194"/>
      <c r="C89" s="194"/>
      <c r="D89" s="194"/>
      <c r="E89" s="194"/>
      <c r="F89" s="194"/>
      <c r="G89" s="194"/>
    </row>
    <row r="90" spans="2:7" ht="15">
      <c r="B90" s="194"/>
      <c r="C90" s="194"/>
      <c r="D90" s="194"/>
      <c r="E90" s="194"/>
      <c r="F90" s="194"/>
      <c r="G90" s="194"/>
    </row>
    <row r="91" spans="2:7" ht="15">
      <c r="B91" s="194"/>
      <c r="C91" s="194"/>
      <c r="D91" s="194"/>
      <c r="E91" s="194"/>
      <c r="F91" s="194"/>
      <c r="G91" s="194"/>
    </row>
    <row r="92" spans="2:7" ht="15">
      <c r="B92" s="194"/>
      <c r="C92" s="194"/>
      <c r="D92" s="194"/>
      <c r="E92" s="194"/>
      <c r="F92" s="194"/>
      <c r="G92" s="194"/>
    </row>
    <row r="93" spans="2:7" ht="15">
      <c r="B93" s="194"/>
      <c r="C93" s="194"/>
      <c r="D93" s="194"/>
      <c r="E93" s="194"/>
      <c r="F93" s="194"/>
      <c r="G93" s="194"/>
    </row>
    <row r="94" spans="2:7" ht="15">
      <c r="B94" s="194"/>
      <c r="C94" s="194"/>
      <c r="D94" s="194"/>
      <c r="E94" s="194"/>
      <c r="F94" s="194"/>
      <c r="G94" s="194"/>
    </row>
    <row r="95" spans="2:7" ht="15">
      <c r="B95" s="194"/>
      <c r="C95" s="194"/>
      <c r="D95" s="194"/>
      <c r="E95" s="194"/>
      <c r="F95" s="194"/>
      <c r="G95" s="194"/>
    </row>
    <row r="96" spans="2:7" ht="15">
      <c r="B96" s="194"/>
      <c r="C96" s="194"/>
      <c r="D96" s="194"/>
      <c r="E96" s="194"/>
      <c r="F96" s="194"/>
      <c r="G96" s="194"/>
    </row>
    <row r="97" spans="2:7" ht="15">
      <c r="B97" s="194"/>
      <c r="C97" s="194"/>
      <c r="D97" s="194"/>
      <c r="E97" s="194"/>
      <c r="F97" s="194"/>
      <c r="G97" s="194"/>
    </row>
    <row r="98" spans="2:7" ht="15">
      <c r="B98" s="194"/>
      <c r="C98" s="194"/>
      <c r="D98" s="194"/>
      <c r="E98" s="194"/>
      <c r="F98" s="194"/>
      <c r="G98" s="194"/>
    </row>
    <row r="99" spans="2:7" ht="15">
      <c r="B99" s="194"/>
      <c r="C99" s="194"/>
      <c r="D99" s="194"/>
      <c r="E99" s="194"/>
      <c r="F99" s="194"/>
      <c r="G99" s="194"/>
    </row>
    <row r="100" spans="2:7" ht="15">
      <c r="B100" s="194"/>
      <c r="C100" s="194"/>
      <c r="D100" s="194"/>
      <c r="E100" s="194"/>
      <c r="F100" s="194"/>
      <c r="G100" s="194"/>
    </row>
    <row r="101" spans="2:7" ht="15">
      <c r="B101" s="194"/>
      <c r="C101" s="194"/>
      <c r="D101" s="194"/>
      <c r="E101" s="194"/>
      <c r="F101" s="194"/>
      <c r="G101" s="194"/>
    </row>
    <row r="102" spans="2:7" ht="15">
      <c r="B102" s="194"/>
      <c r="C102" s="194"/>
      <c r="D102" s="194"/>
      <c r="E102" s="194"/>
      <c r="F102" s="194"/>
      <c r="G102" s="194"/>
    </row>
    <row r="103" spans="2:7" ht="15">
      <c r="B103" s="194"/>
      <c r="C103" s="194"/>
      <c r="D103" s="194"/>
      <c r="E103" s="194"/>
      <c r="F103" s="194"/>
      <c r="G103" s="194"/>
    </row>
    <row r="104" spans="2:7" ht="15">
      <c r="B104" s="194"/>
      <c r="C104" s="194"/>
      <c r="D104" s="194"/>
      <c r="E104" s="194"/>
      <c r="F104" s="194"/>
      <c r="G104" s="194"/>
    </row>
    <row r="105" spans="2:7" ht="15">
      <c r="B105" s="194"/>
      <c r="C105" s="194"/>
      <c r="D105" s="194"/>
      <c r="E105" s="194"/>
      <c r="F105" s="194"/>
      <c r="G105" s="194"/>
    </row>
    <row r="106" spans="2:7" ht="15">
      <c r="B106" s="194"/>
      <c r="C106" s="194"/>
      <c r="D106" s="194"/>
      <c r="E106" s="194"/>
      <c r="F106" s="194"/>
      <c r="G106" s="194"/>
    </row>
    <row r="107" spans="2:7" ht="15">
      <c r="B107" s="194"/>
      <c r="C107" s="194"/>
      <c r="D107" s="194"/>
      <c r="E107" s="194"/>
      <c r="F107" s="194"/>
      <c r="G107" s="194"/>
    </row>
  </sheetData>
  <mergeCells count="1">
    <mergeCell ref="A3:E4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A3E9-1AE5-4CCA-975B-69C9E5D73990}">
  <dimension ref="A1:Z500"/>
  <sheetViews>
    <sheetView workbookViewId="0" topLeftCell="A1"/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8.8515625" style="0" hidden="1" customWidth="1"/>
    <col min="27" max="16384" width="8.8515625" style="0" hidden="1" customWidth="1"/>
  </cols>
  <sheetData>
    <row r="1" spans="1:23" ht="19.95" customHeight="1">
      <c r="A1" s="146" t="s">
        <v>25</v>
      </c>
      <c r="B1" s="144"/>
      <c r="C1" s="144"/>
      <c r="D1" s="145"/>
      <c r="E1" s="147" t="s">
        <v>22</v>
      </c>
      <c r="F1" s="143"/>
      <c r="W1">
        <v>30.126</v>
      </c>
    </row>
    <row r="2" spans="1:6" ht="19.95" customHeight="1">
      <c r="A2" s="146" t="s">
        <v>26</v>
      </c>
      <c r="B2" s="144"/>
      <c r="C2" s="144"/>
      <c r="D2" s="145"/>
      <c r="E2" s="147" t="s">
        <v>20</v>
      </c>
      <c r="F2" s="143"/>
    </row>
    <row r="3" spans="1:6" ht="19.95" customHeight="1">
      <c r="A3" s="146" t="s">
        <v>27</v>
      </c>
      <c r="B3" s="144"/>
      <c r="C3" s="144"/>
      <c r="D3" s="145"/>
      <c r="E3" s="147" t="s">
        <v>70</v>
      </c>
      <c r="F3" s="143"/>
    </row>
    <row r="4" spans="1:6" ht="15">
      <c r="A4" s="148" t="s">
        <v>1</v>
      </c>
      <c r="B4" s="142"/>
      <c r="C4" s="142"/>
      <c r="D4" s="142"/>
      <c r="E4" s="142"/>
      <c r="F4" s="142"/>
    </row>
    <row r="5" spans="1:6" ht="15">
      <c r="A5" s="148" t="s">
        <v>353</v>
      </c>
      <c r="B5" s="142"/>
      <c r="C5" s="142"/>
      <c r="D5" s="142"/>
      <c r="E5" s="142"/>
      <c r="F5" s="142"/>
    </row>
    <row r="6" spans="1:6" ht="15">
      <c r="A6" s="142"/>
      <c r="B6" s="142"/>
      <c r="C6" s="142"/>
      <c r="D6" s="142"/>
      <c r="E6" s="142"/>
      <c r="F6" s="142"/>
    </row>
    <row r="7" spans="1:6" ht="15">
      <c r="A7" s="142"/>
      <c r="B7" s="142"/>
      <c r="C7" s="142"/>
      <c r="D7" s="142"/>
      <c r="E7" s="142"/>
      <c r="F7" s="142"/>
    </row>
    <row r="8" spans="1:6" ht="15">
      <c r="A8" s="149" t="s">
        <v>71</v>
      </c>
      <c r="B8" s="142"/>
      <c r="C8" s="142"/>
      <c r="D8" s="142"/>
      <c r="E8" s="142"/>
      <c r="F8" s="142"/>
    </row>
    <row r="9" spans="1:6" ht="15">
      <c r="A9" s="150" t="s">
        <v>67</v>
      </c>
      <c r="B9" s="150" t="s">
        <v>61</v>
      </c>
      <c r="C9" s="150" t="s">
        <v>62</v>
      </c>
      <c r="D9" s="150" t="s">
        <v>38</v>
      </c>
      <c r="E9" s="150" t="s">
        <v>68</v>
      </c>
      <c r="F9" s="150" t="s">
        <v>69</v>
      </c>
    </row>
    <row r="10" spans="1:26" ht="15">
      <c r="A10" s="157" t="s">
        <v>72</v>
      </c>
      <c r="B10" s="158"/>
      <c r="C10" s="154"/>
      <c r="D10" s="154"/>
      <c r="E10" s="155"/>
      <c r="F10" s="155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15">
      <c r="A11" s="159" t="s">
        <v>73</v>
      </c>
      <c r="B11" s="160">
        <f>'SO 8250'!L20</f>
        <v>0</v>
      </c>
      <c r="C11" s="160">
        <f>'SO 8250'!M20</f>
        <v>0</v>
      </c>
      <c r="D11" s="160">
        <f>'SO 8250'!I20</f>
        <v>0</v>
      </c>
      <c r="E11" s="161">
        <f>'SO 8250'!S20</f>
        <v>0</v>
      </c>
      <c r="F11" s="161">
        <f>'SO 8250'!V20</f>
        <v>0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15">
      <c r="A12" s="159" t="s">
        <v>354</v>
      </c>
      <c r="B12" s="160">
        <f>'SO 8250'!L28</f>
        <v>0</v>
      </c>
      <c r="C12" s="160">
        <f>'SO 8250'!M28</f>
        <v>0</v>
      </c>
      <c r="D12" s="160">
        <f>'SO 8250'!I28</f>
        <v>0</v>
      </c>
      <c r="E12" s="161">
        <f>'SO 8250'!S28</f>
        <v>46.281</v>
      </c>
      <c r="F12" s="161">
        <f>'SO 8250'!V28</f>
        <v>0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15">
      <c r="A13" s="159" t="s">
        <v>75</v>
      </c>
      <c r="B13" s="160">
        <f>'SO 8250'!L32</f>
        <v>0</v>
      </c>
      <c r="C13" s="160">
        <f>'SO 8250'!M32</f>
        <v>0</v>
      </c>
      <c r="D13" s="160">
        <f>'SO 8250'!I32</f>
        <v>0</v>
      </c>
      <c r="E13" s="161">
        <f>'SO 8250'!S32</f>
        <v>0</v>
      </c>
      <c r="F13" s="161">
        <f>'SO 8250'!V32</f>
        <v>0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15">
      <c r="A14" s="159" t="s">
        <v>77</v>
      </c>
      <c r="B14" s="160">
        <f>'SO 8250'!L37</f>
        <v>0</v>
      </c>
      <c r="C14" s="160">
        <f>'SO 8250'!M37</f>
        <v>0</v>
      </c>
      <c r="D14" s="160">
        <f>'SO 8250'!I37</f>
        <v>0</v>
      </c>
      <c r="E14" s="161">
        <f>'SO 8250'!S37</f>
        <v>0</v>
      </c>
      <c r="F14" s="161">
        <f>'SO 8250'!V37</f>
        <v>0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15">
      <c r="A15" s="2" t="s">
        <v>72</v>
      </c>
      <c r="B15" s="162">
        <f>'SO 8250'!L39</f>
        <v>0</v>
      </c>
      <c r="C15" s="162">
        <f>'SO 8250'!M39</f>
        <v>0</v>
      </c>
      <c r="D15" s="162">
        <f>'SO 8250'!I39</f>
        <v>0</v>
      </c>
      <c r="E15" s="163">
        <f>'SO 8250'!S39</f>
        <v>46.281</v>
      </c>
      <c r="F15" s="163">
        <f>'SO 8250'!V39</f>
        <v>0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6" ht="15">
      <c r="A16" s="1"/>
      <c r="B16" s="152"/>
      <c r="C16" s="152"/>
      <c r="D16" s="152"/>
      <c r="E16" s="151"/>
      <c r="F16" s="151"/>
    </row>
    <row r="17" spans="1:26" ht="15">
      <c r="A17" s="2" t="s">
        <v>223</v>
      </c>
      <c r="B17" s="162"/>
      <c r="C17" s="160"/>
      <c r="D17" s="160"/>
      <c r="E17" s="161"/>
      <c r="F17" s="161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ht="15">
      <c r="A18" s="159" t="s">
        <v>225</v>
      </c>
      <c r="B18" s="160">
        <f>'SO 8250'!L55</f>
        <v>0</v>
      </c>
      <c r="C18" s="160">
        <f>'SO 8250'!M55</f>
        <v>0</v>
      </c>
      <c r="D18" s="160">
        <f>'SO 8250'!I55</f>
        <v>0</v>
      </c>
      <c r="E18" s="161">
        <f>'SO 8250'!S55</f>
        <v>0.951</v>
      </c>
      <c r="F18" s="161">
        <f>'SO 8250'!V55</f>
        <v>0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15">
      <c r="A19" s="159" t="s">
        <v>226</v>
      </c>
      <c r="B19" s="160">
        <f>'SO 8250'!L62</f>
        <v>0</v>
      </c>
      <c r="C19" s="160">
        <f>'SO 8250'!M62</f>
        <v>0</v>
      </c>
      <c r="D19" s="160">
        <f>'SO 8250'!I62</f>
        <v>0</v>
      </c>
      <c r="E19" s="161">
        <f>'SO 8250'!S62</f>
        <v>0.063</v>
      </c>
      <c r="F19" s="161">
        <f>'SO 8250'!V62</f>
        <v>0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ht="15">
      <c r="A20" s="2" t="s">
        <v>223</v>
      </c>
      <c r="B20" s="162">
        <f>'SO 8250'!L64</f>
        <v>0</v>
      </c>
      <c r="C20" s="162">
        <f>'SO 8250'!M64</f>
        <v>0</v>
      </c>
      <c r="D20" s="162">
        <f>'SO 8250'!I64</f>
        <v>0</v>
      </c>
      <c r="E20" s="163">
        <f>'SO 8250'!S64</f>
        <v>1.014</v>
      </c>
      <c r="F20" s="163">
        <f>'SO 8250'!V64</f>
        <v>0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6" ht="15">
      <c r="A21" s="1"/>
      <c r="B21" s="152"/>
      <c r="C21" s="152"/>
      <c r="D21" s="152"/>
      <c r="E21" s="151"/>
      <c r="F21" s="151"/>
    </row>
    <row r="22" spans="1:26" ht="15">
      <c r="A22" s="2" t="s">
        <v>78</v>
      </c>
      <c r="B22" s="162"/>
      <c r="C22" s="160"/>
      <c r="D22" s="160"/>
      <c r="E22" s="161"/>
      <c r="F22" s="161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ht="15">
      <c r="A23" s="159" t="s">
        <v>79</v>
      </c>
      <c r="B23" s="160">
        <f>'SO 8250'!L69</f>
        <v>0</v>
      </c>
      <c r="C23" s="160">
        <f>'SO 8250'!M69</f>
        <v>0</v>
      </c>
      <c r="D23" s="160">
        <f>'SO 8250'!I69</f>
        <v>0</v>
      </c>
      <c r="E23" s="161">
        <f>'SO 8250'!S69</f>
        <v>0</v>
      </c>
      <c r="F23" s="161">
        <f>'SO 8250'!V69</f>
        <v>0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ht="15">
      <c r="A24" s="2" t="s">
        <v>78</v>
      </c>
      <c r="B24" s="162">
        <f>'SO 8250'!L71</f>
        <v>0</v>
      </c>
      <c r="C24" s="162">
        <f>'SO 8250'!M71</f>
        <v>0</v>
      </c>
      <c r="D24" s="162">
        <f>'SO 8250'!I71</f>
        <v>0</v>
      </c>
      <c r="E24" s="163">
        <f>'SO 8250'!S71</f>
        <v>0</v>
      </c>
      <c r="F24" s="163">
        <f>'SO 8250'!V71</f>
        <v>0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6" ht="15">
      <c r="A25" s="1"/>
      <c r="B25" s="152"/>
      <c r="C25" s="152"/>
      <c r="D25" s="152"/>
      <c r="E25" s="151"/>
      <c r="F25" s="151"/>
    </row>
    <row r="26" spans="1:26" ht="15">
      <c r="A26" s="2" t="s">
        <v>81</v>
      </c>
      <c r="B26" s="162">
        <f>'SO 8250'!L72</f>
        <v>0</v>
      </c>
      <c r="C26" s="162">
        <f>'SO 8250'!M72</f>
        <v>0</v>
      </c>
      <c r="D26" s="162">
        <f>'SO 8250'!I72</f>
        <v>0</v>
      </c>
      <c r="E26" s="163">
        <f>'SO 8250'!S72</f>
        <v>47.295</v>
      </c>
      <c r="F26" s="163">
        <f>'SO 8250'!V72</f>
        <v>0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6" ht="15">
      <c r="A27" s="1"/>
      <c r="B27" s="152"/>
      <c r="C27" s="152"/>
      <c r="D27" s="152"/>
      <c r="E27" s="151"/>
      <c r="F27" s="151"/>
    </row>
    <row r="28" spans="1:6" ht="15">
      <c r="A28" s="1"/>
      <c r="B28" s="152"/>
      <c r="C28" s="152"/>
      <c r="D28" s="152"/>
      <c r="E28" s="151"/>
      <c r="F28" s="151"/>
    </row>
    <row r="29" spans="1:6" ht="15">
      <c r="A29" s="1"/>
      <c r="B29" s="152"/>
      <c r="C29" s="152"/>
      <c r="D29" s="152"/>
      <c r="E29" s="151"/>
      <c r="F29" s="151"/>
    </row>
    <row r="30" spans="1:6" ht="15">
      <c r="A30" s="1"/>
      <c r="B30" s="152"/>
      <c r="C30" s="152"/>
      <c r="D30" s="152"/>
      <c r="E30" s="151"/>
      <c r="F30" s="151"/>
    </row>
    <row r="31" spans="1:6" ht="15">
      <c r="A31" s="1"/>
      <c r="B31" s="152"/>
      <c r="C31" s="152"/>
      <c r="D31" s="152"/>
      <c r="E31" s="151"/>
      <c r="F31" s="151"/>
    </row>
    <row r="32" spans="1:6" ht="15">
      <c r="A32" s="1"/>
      <c r="B32" s="152"/>
      <c r="C32" s="152"/>
      <c r="D32" s="152"/>
      <c r="E32" s="151"/>
      <c r="F32" s="151"/>
    </row>
    <row r="33" spans="1:6" ht="15">
      <c r="A33" s="1"/>
      <c r="B33" s="152"/>
      <c r="C33" s="152"/>
      <c r="D33" s="152"/>
      <c r="E33" s="151"/>
      <c r="F33" s="151"/>
    </row>
    <row r="34" spans="1:6" ht="15">
      <c r="A34" s="1"/>
      <c r="B34" s="152"/>
      <c r="C34" s="152"/>
      <c r="D34" s="152"/>
      <c r="E34" s="151"/>
      <c r="F34" s="151"/>
    </row>
    <row r="35" spans="1:6" ht="15">
      <c r="A35" s="1"/>
      <c r="B35" s="152"/>
      <c r="C35" s="152"/>
      <c r="D35" s="152"/>
      <c r="E35" s="151"/>
      <c r="F35" s="151"/>
    </row>
    <row r="36" spans="1:6" ht="15">
      <c r="A36" s="1"/>
      <c r="B36" s="152"/>
      <c r="C36" s="152"/>
      <c r="D36" s="152"/>
      <c r="E36" s="151"/>
      <c r="F36" s="151"/>
    </row>
    <row r="37" spans="1:6" ht="15">
      <c r="A37" s="1"/>
      <c r="B37" s="152"/>
      <c r="C37" s="152"/>
      <c r="D37" s="152"/>
      <c r="E37" s="151"/>
      <c r="F37" s="151"/>
    </row>
    <row r="38" spans="1:6" ht="15">
      <c r="A38" s="1"/>
      <c r="B38" s="152"/>
      <c r="C38" s="152"/>
      <c r="D38" s="152"/>
      <c r="E38" s="151"/>
      <c r="F38" s="151"/>
    </row>
    <row r="39" spans="1:6" ht="15">
      <c r="A39" s="1"/>
      <c r="B39" s="152"/>
      <c r="C39" s="152"/>
      <c r="D39" s="152"/>
      <c r="E39" s="151"/>
      <c r="F39" s="151"/>
    </row>
    <row r="40" spans="1:6" ht="15">
      <c r="A40" s="1"/>
      <c r="B40" s="152"/>
      <c r="C40" s="152"/>
      <c r="D40" s="152"/>
      <c r="E40" s="151"/>
      <c r="F40" s="151"/>
    </row>
    <row r="41" spans="1:6" ht="15">
      <c r="A41" s="1"/>
      <c r="B41" s="152"/>
      <c r="C41" s="152"/>
      <c r="D41" s="152"/>
      <c r="E41" s="151"/>
      <c r="F41" s="151"/>
    </row>
    <row r="42" spans="1:6" ht="15">
      <c r="A42" s="1"/>
      <c r="B42" s="152"/>
      <c r="C42" s="152"/>
      <c r="D42" s="152"/>
      <c r="E42" s="151"/>
      <c r="F42" s="151"/>
    </row>
    <row r="43" spans="1:6" ht="15">
      <c r="A43" s="1"/>
      <c r="B43" s="152"/>
      <c r="C43" s="152"/>
      <c r="D43" s="152"/>
      <c r="E43" s="151"/>
      <c r="F43" s="151"/>
    </row>
    <row r="44" spans="1:6" ht="15">
      <c r="A44" s="1"/>
      <c r="B44" s="152"/>
      <c r="C44" s="152"/>
      <c r="D44" s="152"/>
      <c r="E44" s="151"/>
      <c r="F44" s="151"/>
    </row>
    <row r="45" spans="1:6" ht="15">
      <c r="A45" s="1"/>
      <c r="B45" s="152"/>
      <c r="C45" s="152"/>
      <c r="D45" s="152"/>
      <c r="E45" s="151"/>
      <c r="F45" s="151"/>
    </row>
    <row r="46" spans="1:6" ht="15">
      <c r="A46" s="1"/>
      <c r="B46" s="152"/>
      <c r="C46" s="152"/>
      <c r="D46" s="152"/>
      <c r="E46" s="151"/>
      <c r="F46" s="151"/>
    </row>
    <row r="47" spans="1:6" ht="15">
      <c r="A47" s="1"/>
      <c r="B47" s="152"/>
      <c r="C47" s="152"/>
      <c r="D47" s="152"/>
      <c r="E47" s="151"/>
      <c r="F47" s="151"/>
    </row>
    <row r="48" spans="1:6" ht="15">
      <c r="A48" s="1"/>
      <c r="B48" s="152"/>
      <c r="C48" s="152"/>
      <c r="D48" s="152"/>
      <c r="E48" s="151"/>
      <c r="F48" s="151"/>
    </row>
    <row r="49" spans="1:6" ht="15">
      <c r="A49" s="1"/>
      <c r="B49" s="152"/>
      <c r="C49" s="152"/>
      <c r="D49" s="152"/>
      <c r="E49" s="151"/>
      <c r="F49" s="151"/>
    </row>
    <row r="50" spans="1:6" ht="15">
      <c r="A50" s="1"/>
      <c r="B50" s="152"/>
      <c r="C50" s="152"/>
      <c r="D50" s="152"/>
      <c r="E50" s="151"/>
      <c r="F50" s="151"/>
    </row>
    <row r="51" spans="1:6" ht="15">
      <c r="A51" s="1"/>
      <c r="B51" s="152"/>
      <c r="C51" s="152"/>
      <c r="D51" s="152"/>
      <c r="E51" s="151"/>
      <c r="F51" s="151"/>
    </row>
    <row r="52" spans="1:6" ht="15">
      <c r="A52" s="1"/>
      <c r="B52" s="152"/>
      <c r="C52" s="152"/>
      <c r="D52" s="152"/>
      <c r="E52" s="151"/>
      <c r="F52" s="151"/>
    </row>
    <row r="53" spans="1:6" ht="15">
      <c r="A53" s="1"/>
      <c r="B53" s="152"/>
      <c r="C53" s="152"/>
      <c r="D53" s="152"/>
      <c r="E53" s="151"/>
      <c r="F53" s="151"/>
    </row>
    <row r="54" spans="1:6" ht="15">
      <c r="A54" s="1"/>
      <c r="B54" s="152"/>
      <c r="C54" s="152"/>
      <c r="D54" s="152"/>
      <c r="E54" s="151"/>
      <c r="F54" s="151"/>
    </row>
    <row r="55" spans="1:6" ht="15">
      <c r="A55" s="1"/>
      <c r="B55" s="152"/>
      <c r="C55" s="152"/>
      <c r="D55" s="152"/>
      <c r="E55" s="151"/>
      <c r="F55" s="151"/>
    </row>
    <row r="56" spans="1:6" ht="15">
      <c r="A56" s="1"/>
      <c r="B56" s="152"/>
      <c r="C56" s="152"/>
      <c r="D56" s="152"/>
      <c r="E56" s="151"/>
      <c r="F56" s="151"/>
    </row>
    <row r="57" spans="1:6" ht="15">
      <c r="A57" s="1"/>
      <c r="B57" s="152"/>
      <c r="C57" s="152"/>
      <c r="D57" s="152"/>
      <c r="E57" s="151"/>
      <c r="F57" s="151"/>
    </row>
    <row r="58" spans="1:6" ht="15">
      <c r="A58" s="1"/>
      <c r="B58" s="152"/>
      <c r="C58" s="152"/>
      <c r="D58" s="152"/>
      <c r="E58" s="151"/>
      <c r="F58" s="151"/>
    </row>
    <row r="59" spans="1:6" ht="15">
      <c r="A59" s="1"/>
      <c r="B59" s="152"/>
      <c r="C59" s="152"/>
      <c r="D59" s="152"/>
      <c r="E59" s="151"/>
      <c r="F59" s="151"/>
    </row>
    <row r="60" spans="1:6" ht="15">
      <c r="A60" s="1"/>
      <c r="B60" s="152"/>
      <c r="C60" s="152"/>
      <c r="D60" s="152"/>
      <c r="E60" s="151"/>
      <c r="F60" s="151"/>
    </row>
    <row r="61" spans="1:6" ht="15">
      <c r="A61" s="1"/>
      <c r="B61" s="152"/>
      <c r="C61" s="152"/>
      <c r="D61" s="152"/>
      <c r="E61" s="151"/>
      <c r="F61" s="151"/>
    </row>
    <row r="62" spans="1:6" ht="15">
      <c r="A62" s="1"/>
      <c r="B62" s="152"/>
      <c r="C62" s="152"/>
      <c r="D62" s="152"/>
      <c r="E62" s="151"/>
      <c r="F62" s="151"/>
    </row>
    <row r="63" spans="1:6" ht="15">
      <c r="A63" s="1"/>
      <c r="B63" s="152"/>
      <c r="C63" s="152"/>
      <c r="D63" s="152"/>
      <c r="E63" s="151"/>
      <c r="F63" s="151"/>
    </row>
    <row r="64" spans="1:6" ht="15">
      <c r="A64" s="1"/>
      <c r="B64" s="152"/>
      <c r="C64" s="152"/>
      <c r="D64" s="152"/>
      <c r="E64" s="151"/>
      <c r="F64" s="151"/>
    </row>
    <row r="65" spans="1:6" ht="15">
      <c r="A65" s="1"/>
      <c r="B65" s="152"/>
      <c r="C65" s="152"/>
      <c r="D65" s="152"/>
      <c r="E65" s="151"/>
      <c r="F65" s="151"/>
    </row>
    <row r="66" spans="1:6" ht="15">
      <c r="A66" s="1"/>
      <c r="B66" s="152"/>
      <c r="C66" s="152"/>
      <c r="D66" s="152"/>
      <c r="E66" s="151"/>
      <c r="F66" s="151"/>
    </row>
    <row r="67" spans="1:6" ht="15">
      <c r="A67" s="1"/>
      <c r="B67" s="152"/>
      <c r="C67" s="152"/>
      <c r="D67" s="152"/>
      <c r="E67" s="151"/>
      <c r="F67" s="151"/>
    </row>
    <row r="68" spans="1:6" ht="15">
      <c r="A68" s="1"/>
      <c r="B68" s="152"/>
      <c r="C68" s="152"/>
      <c r="D68" s="152"/>
      <c r="E68" s="151"/>
      <c r="F68" s="151"/>
    </row>
    <row r="69" spans="1:6" ht="15">
      <c r="A69" s="1"/>
      <c r="B69" s="152"/>
      <c r="C69" s="152"/>
      <c r="D69" s="152"/>
      <c r="E69" s="151"/>
      <c r="F69" s="151"/>
    </row>
    <row r="70" spans="1:6" ht="15">
      <c r="A70" s="1"/>
      <c r="B70" s="152"/>
      <c r="C70" s="152"/>
      <c r="D70" s="152"/>
      <c r="E70" s="151"/>
      <c r="F70" s="151"/>
    </row>
    <row r="71" spans="1:6" ht="15">
      <c r="A71" s="1"/>
      <c r="B71" s="152"/>
      <c r="C71" s="152"/>
      <c r="D71" s="152"/>
      <c r="E71" s="151"/>
      <c r="F71" s="151"/>
    </row>
    <row r="72" spans="1:6" ht="15">
      <c r="A72" s="1"/>
      <c r="B72" s="152"/>
      <c r="C72" s="152"/>
      <c r="D72" s="152"/>
      <c r="E72" s="151"/>
      <c r="F72" s="15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5840-0B82-47D1-BE67-1AA38ACF84F3}">
  <dimension ref="A1:Z72"/>
  <sheetViews>
    <sheetView workbookViewId="0" topLeftCell="A1">
      <pane ySplit="8" topLeftCell="A9" activePane="bottomLeft" state="frozen"/>
      <selection pane="bottomLeft" activeCell="A9" sqref="A9:XFD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8.8515625" style="0" customWidth="1"/>
    <col min="28" max="16384" width="8.8515625" style="0" hidden="1" customWidth="1"/>
  </cols>
  <sheetData>
    <row r="1" spans="1:23" ht="19.95" customHeight="1">
      <c r="A1" s="12"/>
      <c r="B1" s="169" t="s">
        <v>25</v>
      </c>
      <c r="C1" s="167"/>
      <c r="D1" s="167"/>
      <c r="E1" s="167"/>
      <c r="F1" s="167"/>
      <c r="G1" s="167"/>
      <c r="H1" s="168"/>
      <c r="I1" s="170" t="s">
        <v>22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95" customHeight="1">
      <c r="A2" s="12"/>
      <c r="B2" s="169" t="s">
        <v>26</v>
      </c>
      <c r="C2" s="167"/>
      <c r="D2" s="167"/>
      <c r="E2" s="167"/>
      <c r="F2" s="167"/>
      <c r="G2" s="167"/>
      <c r="H2" s="168"/>
      <c r="I2" s="170" t="s">
        <v>20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95" customHeight="1">
      <c r="A3" s="12"/>
      <c r="B3" s="169" t="s">
        <v>27</v>
      </c>
      <c r="C3" s="167"/>
      <c r="D3" s="167"/>
      <c r="E3" s="167"/>
      <c r="F3" s="167"/>
      <c r="G3" s="167"/>
      <c r="H3" s="168"/>
      <c r="I3" s="170" t="s">
        <v>92</v>
      </c>
      <c r="J3" s="12"/>
      <c r="K3" s="3"/>
      <c r="L3" s="3"/>
      <c r="M3" s="3"/>
      <c r="N3" s="3"/>
      <c r="O3" s="3"/>
      <c r="P3" s="5" t="s">
        <v>24</v>
      </c>
      <c r="Q3" s="1"/>
      <c r="R3" s="1"/>
      <c r="S3" s="3"/>
      <c r="V3" s="3"/>
    </row>
    <row r="4" spans="1:22" ht="15">
      <c r="A4" s="3"/>
      <c r="B4" s="5" t="s">
        <v>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71" t="s">
        <v>353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4"/>
      <c r="B7" s="15" t="s">
        <v>71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6">
      <c r="A8" s="172" t="s">
        <v>82</v>
      </c>
      <c r="B8" s="172" t="s">
        <v>83</v>
      </c>
      <c r="C8" s="172" t="s">
        <v>84</v>
      </c>
      <c r="D8" s="172" t="s">
        <v>85</v>
      </c>
      <c r="E8" s="172" t="s">
        <v>86</v>
      </c>
      <c r="F8" s="172" t="s">
        <v>87</v>
      </c>
      <c r="G8" s="172" t="s">
        <v>61</v>
      </c>
      <c r="H8" s="172" t="s">
        <v>62</v>
      </c>
      <c r="I8" s="172" t="s">
        <v>88</v>
      </c>
      <c r="J8" s="172"/>
      <c r="K8" s="172"/>
      <c r="L8" s="172"/>
      <c r="M8" s="172"/>
      <c r="N8" s="172"/>
      <c r="O8" s="172"/>
      <c r="P8" s="172" t="s">
        <v>89</v>
      </c>
      <c r="Q8" s="165"/>
      <c r="R8" s="165"/>
      <c r="S8" s="172" t="s">
        <v>90</v>
      </c>
      <c r="T8" s="166"/>
      <c r="U8" s="166"/>
      <c r="V8" s="172" t="s">
        <v>91</v>
      </c>
      <c r="W8" s="164"/>
      <c r="X8" s="164"/>
      <c r="Y8" s="164"/>
      <c r="Z8" s="164"/>
    </row>
    <row r="9" spans="1:26" ht="15">
      <c r="A9" s="153"/>
      <c r="B9" s="153"/>
      <c r="C9" s="173"/>
      <c r="D9" s="157" t="s">
        <v>72</v>
      </c>
      <c r="E9" s="153"/>
      <c r="F9" s="154"/>
      <c r="G9" s="154"/>
      <c r="H9" s="154"/>
      <c r="I9" s="154"/>
      <c r="J9" s="153"/>
      <c r="K9" s="153"/>
      <c r="L9" s="153"/>
      <c r="M9" s="153"/>
      <c r="N9" s="153"/>
      <c r="O9" s="153"/>
      <c r="P9" s="153"/>
      <c r="Q9" s="159"/>
      <c r="R9" s="159"/>
      <c r="S9" s="153"/>
      <c r="T9" s="156"/>
      <c r="U9" s="156"/>
      <c r="V9" s="153"/>
      <c r="W9" s="156"/>
      <c r="X9" s="156"/>
      <c r="Y9" s="156"/>
      <c r="Z9" s="156"/>
    </row>
    <row r="10" spans="1:26" ht="15">
      <c r="A10" s="159"/>
      <c r="B10" s="159"/>
      <c r="C10" s="175" t="s">
        <v>94</v>
      </c>
      <c r="D10" s="174" t="s">
        <v>73</v>
      </c>
      <c r="E10" s="159"/>
      <c r="F10" s="160"/>
      <c r="G10" s="160"/>
      <c r="H10" s="160"/>
      <c r="I10" s="160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6"/>
      <c r="U10" s="156"/>
      <c r="V10" s="159"/>
      <c r="W10" s="156"/>
      <c r="X10" s="156"/>
      <c r="Y10" s="156"/>
      <c r="Z10" s="156"/>
    </row>
    <row r="11" spans="1:26" ht="25.05" customHeight="1">
      <c r="A11" s="180"/>
      <c r="B11" s="176" t="s">
        <v>95</v>
      </c>
      <c r="C11" s="181" t="s">
        <v>355</v>
      </c>
      <c r="D11" s="176" t="s">
        <v>356</v>
      </c>
      <c r="E11" s="176" t="s">
        <v>120</v>
      </c>
      <c r="F11" s="177">
        <v>14.188</v>
      </c>
      <c r="G11" s="182"/>
      <c r="H11" s="182"/>
      <c r="I11" s="177">
        <f>ROUND(F11*(G11+H11),3)</f>
        <v>0</v>
      </c>
      <c r="J11" s="176">
        <f>ROUND(F11*(N11),3)</f>
        <v>0</v>
      </c>
      <c r="K11" s="178">
        <f>ROUND(F11*(O11),3)</f>
        <v>0</v>
      </c>
      <c r="L11" s="178">
        <f>ROUND(F11*(G11),3)</f>
        <v>0</v>
      </c>
      <c r="M11" s="178">
        <f>ROUND(F11*(H11),3)</f>
        <v>0</v>
      </c>
      <c r="N11" s="178">
        <v>0</v>
      </c>
      <c r="O11" s="178"/>
      <c r="P11" s="183"/>
      <c r="Q11" s="183"/>
      <c r="R11" s="183"/>
      <c r="S11" s="178">
        <f>ROUND(F11*(P11),3)</f>
        <v>0</v>
      </c>
      <c r="T11" s="179"/>
      <c r="U11" s="179"/>
      <c r="V11" s="183"/>
      <c r="Z11">
        <v>0</v>
      </c>
    </row>
    <row r="12" spans="1:26" ht="25.05" customHeight="1">
      <c r="A12" s="180"/>
      <c r="B12" s="176" t="s">
        <v>95</v>
      </c>
      <c r="C12" s="181" t="s">
        <v>357</v>
      </c>
      <c r="D12" s="176" t="s">
        <v>358</v>
      </c>
      <c r="E12" s="176" t="s">
        <v>120</v>
      </c>
      <c r="F12" s="177">
        <v>7.094</v>
      </c>
      <c r="G12" s="182"/>
      <c r="H12" s="182"/>
      <c r="I12" s="177">
        <f>ROUND(F12*(G12+H12),3)</f>
        <v>0</v>
      </c>
      <c r="J12" s="176">
        <f>ROUND(F12*(N12),3)</f>
        <v>0</v>
      </c>
      <c r="K12" s="178">
        <f>ROUND(F12*(O12),3)</f>
        <v>0</v>
      </c>
      <c r="L12" s="178">
        <f>ROUND(F12*(G12),3)</f>
        <v>0</v>
      </c>
      <c r="M12" s="178">
        <f>ROUND(F12*(H12),3)</f>
        <v>0</v>
      </c>
      <c r="N12" s="178">
        <v>0</v>
      </c>
      <c r="O12" s="178"/>
      <c r="P12" s="183"/>
      <c r="Q12" s="183"/>
      <c r="R12" s="183"/>
      <c r="S12" s="178">
        <f>ROUND(F12*(P12),3)</f>
        <v>0</v>
      </c>
      <c r="T12" s="179"/>
      <c r="U12" s="179"/>
      <c r="V12" s="183"/>
      <c r="Z12">
        <v>0</v>
      </c>
    </row>
    <row r="13" spans="1:26" ht="25.05" customHeight="1">
      <c r="A13" s="180"/>
      <c r="B13" s="176" t="s">
        <v>95</v>
      </c>
      <c r="C13" s="181" t="s">
        <v>359</v>
      </c>
      <c r="D13" s="176" t="s">
        <v>360</v>
      </c>
      <c r="E13" s="176" t="s">
        <v>120</v>
      </c>
      <c r="F13" s="177">
        <v>10.9</v>
      </c>
      <c r="G13" s="182"/>
      <c r="H13" s="182"/>
      <c r="I13" s="177">
        <f>ROUND(F13*(G13+H13),3)</f>
        <v>0</v>
      </c>
      <c r="J13" s="176">
        <f>ROUND(F13*(N13),3)</f>
        <v>0</v>
      </c>
      <c r="K13" s="178">
        <f>ROUND(F13*(O13),3)</f>
        <v>0</v>
      </c>
      <c r="L13" s="178">
        <f>ROUND(F13*(G13),3)</f>
        <v>0</v>
      </c>
      <c r="M13" s="178">
        <f>ROUND(F13*(H13),3)</f>
        <v>0</v>
      </c>
      <c r="N13" s="178">
        <v>0</v>
      </c>
      <c r="O13" s="178"/>
      <c r="P13" s="183"/>
      <c r="Q13" s="183"/>
      <c r="R13" s="183"/>
      <c r="S13" s="178">
        <f>ROUND(F13*(P13),3)</f>
        <v>0</v>
      </c>
      <c r="T13" s="179"/>
      <c r="U13" s="179"/>
      <c r="V13" s="183"/>
      <c r="Z13">
        <v>0</v>
      </c>
    </row>
    <row r="14" spans="1:26" ht="25.05" customHeight="1">
      <c r="A14" s="180"/>
      <c r="B14" s="176" t="s">
        <v>95</v>
      </c>
      <c r="C14" s="181" t="s">
        <v>361</v>
      </c>
      <c r="D14" s="176" t="s">
        <v>362</v>
      </c>
      <c r="E14" s="176" t="s">
        <v>120</v>
      </c>
      <c r="F14" s="177">
        <v>5.45</v>
      </c>
      <c r="G14" s="182"/>
      <c r="H14" s="182"/>
      <c r="I14" s="177">
        <f>ROUND(F14*(G14+H14),3)</f>
        <v>0</v>
      </c>
      <c r="J14" s="176">
        <f>ROUND(F14*(N14),3)</f>
        <v>0</v>
      </c>
      <c r="K14" s="178">
        <f>ROUND(F14*(O14),3)</f>
        <v>0</v>
      </c>
      <c r="L14" s="178">
        <f>ROUND(F14*(G14),3)</f>
        <v>0</v>
      </c>
      <c r="M14" s="178">
        <f>ROUND(F14*(H14),3)</f>
        <v>0</v>
      </c>
      <c r="N14" s="178">
        <v>0</v>
      </c>
      <c r="O14" s="178"/>
      <c r="P14" s="183"/>
      <c r="Q14" s="183"/>
      <c r="R14" s="183"/>
      <c r="S14" s="178">
        <f>ROUND(F14*(P14),3)</f>
        <v>0</v>
      </c>
      <c r="T14" s="179"/>
      <c r="U14" s="179"/>
      <c r="V14" s="183"/>
      <c r="Z14">
        <v>0</v>
      </c>
    </row>
    <row r="15" spans="1:26" ht="25.05" customHeight="1">
      <c r="A15" s="180"/>
      <c r="B15" s="176" t="s">
        <v>95</v>
      </c>
      <c r="C15" s="181" t="s">
        <v>363</v>
      </c>
      <c r="D15" s="176" t="s">
        <v>364</v>
      </c>
      <c r="E15" s="176" t="s">
        <v>120</v>
      </c>
      <c r="F15" s="177">
        <v>25.088</v>
      </c>
      <c r="G15" s="182"/>
      <c r="H15" s="182"/>
      <c r="I15" s="177">
        <f>ROUND(F15*(G15+H15),3)</f>
        <v>0</v>
      </c>
      <c r="J15" s="176">
        <f>ROUND(F15*(N15),3)</f>
        <v>0</v>
      </c>
      <c r="K15" s="178">
        <f>ROUND(F15*(O15),3)</f>
        <v>0</v>
      </c>
      <c r="L15" s="178">
        <f>ROUND(F15*(G15),3)</f>
        <v>0</v>
      </c>
      <c r="M15" s="178">
        <f>ROUND(F15*(H15),3)</f>
        <v>0</v>
      </c>
      <c r="N15" s="178">
        <v>0</v>
      </c>
      <c r="O15" s="178"/>
      <c r="P15" s="183"/>
      <c r="Q15" s="183"/>
      <c r="R15" s="183"/>
      <c r="S15" s="178">
        <f>ROUND(F15*(P15),3)</f>
        <v>0</v>
      </c>
      <c r="T15" s="179"/>
      <c r="U15" s="179"/>
      <c r="V15" s="183"/>
      <c r="Z15">
        <v>0</v>
      </c>
    </row>
    <row r="16" spans="1:26" ht="25.05" customHeight="1">
      <c r="A16" s="180"/>
      <c r="B16" s="176" t="s">
        <v>95</v>
      </c>
      <c r="C16" s="181" t="s">
        <v>365</v>
      </c>
      <c r="D16" s="176" t="s">
        <v>366</v>
      </c>
      <c r="E16" s="176" t="s">
        <v>120</v>
      </c>
      <c r="F16" s="177">
        <v>25.088</v>
      </c>
      <c r="G16" s="182"/>
      <c r="H16" s="182"/>
      <c r="I16" s="177">
        <f>ROUND(F16*(G16+H16),3)</f>
        <v>0</v>
      </c>
      <c r="J16" s="176">
        <f>ROUND(F16*(N16),3)</f>
        <v>0</v>
      </c>
      <c r="K16" s="178">
        <f>ROUND(F16*(O16),3)</f>
        <v>0</v>
      </c>
      <c r="L16" s="178">
        <f>ROUND(F16*(G16),3)</f>
        <v>0</v>
      </c>
      <c r="M16" s="178">
        <f>ROUND(F16*(H16),3)</f>
        <v>0</v>
      </c>
      <c r="N16" s="178">
        <v>0</v>
      </c>
      <c r="O16" s="178"/>
      <c r="P16" s="183"/>
      <c r="Q16" s="183"/>
      <c r="R16" s="183"/>
      <c r="S16" s="178">
        <f>ROUND(F16*(P16),3)</f>
        <v>0</v>
      </c>
      <c r="T16" s="179"/>
      <c r="U16" s="179"/>
      <c r="V16" s="183"/>
      <c r="Z16">
        <v>0</v>
      </c>
    </row>
    <row r="17" spans="1:26" ht="25.05" customHeight="1">
      <c r="A17" s="180"/>
      <c r="B17" s="176" t="s">
        <v>154</v>
      </c>
      <c r="C17" s="181" t="s">
        <v>155</v>
      </c>
      <c r="D17" s="176" t="s">
        <v>156</v>
      </c>
      <c r="E17" s="176" t="s">
        <v>109</v>
      </c>
      <c r="F17" s="177">
        <v>39.4</v>
      </c>
      <c r="G17" s="182"/>
      <c r="H17" s="182"/>
      <c r="I17" s="177">
        <f>ROUND(F17*(G17+H17),3)</f>
        <v>0</v>
      </c>
      <c r="J17" s="176">
        <f>ROUND(F17*(N17),3)</f>
        <v>0</v>
      </c>
      <c r="K17" s="178">
        <f>ROUND(F17*(O17),3)</f>
        <v>0</v>
      </c>
      <c r="L17" s="178">
        <f>ROUND(F17*(G17),3)</f>
        <v>0</v>
      </c>
      <c r="M17" s="178">
        <f>ROUND(F17*(H17),3)</f>
        <v>0</v>
      </c>
      <c r="N17" s="178">
        <v>0</v>
      </c>
      <c r="O17" s="178"/>
      <c r="P17" s="183"/>
      <c r="Q17" s="183"/>
      <c r="R17" s="183"/>
      <c r="S17" s="178">
        <f>ROUND(F17*(P17),3)</f>
        <v>0</v>
      </c>
      <c r="T17" s="179"/>
      <c r="U17" s="179"/>
      <c r="V17" s="183"/>
      <c r="Z17">
        <v>0</v>
      </c>
    </row>
    <row r="18" spans="1:26" ht="25.05" customHeight="1">
      <c r="A18" s="180"/>
      <c r="B18" s="176" t="s">
        <v>154</v>
      </c>
      <c r="C18" s="181" t="s">
        <v>157</v>
      </c>
      <c r="D18" s="176" t="s">
        <v>158</v>
      </c>
      <c r="E18" s="176" t="s">
        <v>109</v>
      </c>
      <c r="F18" s="177">
        <v>15.89</v>
      </c>
      <c r="G18" s="182"/>
      <c r="H18" s="182"/>
      <c r="I18" s="177">
        <f>ROUND(F18*(G18+H18),3)</f>
        <v>0</v>
      </c>
      <c r="J18" s="176">
        <f>ROUND(F18*(N18),3)</f>
        <v>0</v>
      </c>
      <c r="K18" s="178">
        <f>ROUND(F18*(O18),3)</f>
        <v>0</v>
      </c>
      <c r="L18" s="178">
        <f>ROUND(F18*(G18),3)</f>
        <v>0</v>
      </c>
      <c r="M18" s="178">
        <f>ROUND(F18*(H18),3)</f>
        <v>0</v>
      </c>
      <c r="N18" s="178">
        <v>0</v>
      </c>
      <c r="O18" s="178"/>
      <c r="P18" s="183"/>
      <c r="Q18" s="183"/>
      <c r="R18" s="183"/>
      <c r="S18" s="178">
        <f>ROUND(F18*(P18),3)</f>
        <v>0</v>
      </c>
      <c r="T18" s="179"/>
      <c r="U18" s="179"/>
      <c r="V18" s="183"/>
      <c r="Z18">
        <v>0</v>
      </c>
    </row>
    <row r="19" spans="1:26" ht="25.05" customHeight="1">
      <c r="A19" s="180"/>
      <c r="B19" s="176" t="s">
        <v>154</v>
      </c>
      <c r="C19" s="181" t="s">
        <v>159</v>
      </c>
      <c r="D19" s="176" t="s">
        <v>160</v>
      </c>
      <c r="E19" s="176" t="s">
        <v>109</v>
      </c>
      <c r="F19" s="177">
        <v>3.5</v>
      </c>
      <c r="G19" s="182"/>
      <c r="H19" s="182"/>
      <c r="I19" s="177">
        <f>ROUND(F19*(G19+H19),3)</f>
        <v>0</v>
      </c>
      <c r="J19" s="176">
        <f>ROUND(F19*(N19),3)</f>
        <v>0</v>
      </c>
      <c r="K19" s="178">
        <f>ROUND(F19*(O19),3)</f>
        <v>0</v>
      </c>
      <c r="L19" s="178">
        <f>ROUND(F19*(G19),3)</f>
        <v>0</v>
      </c>
      <c r="M19" s="178">
        <f>ROUND(F19*(H19),3)</f>
        <v>0</v>
      </c>
      <c r="N19" s="178">
        <v>0</v>
      </c>
      <c r="O19" s="178"/>
      <c r="P19" s="183"/>
      <c r="Q19" s="183"/>
      <c r="R19" s="183"/>
      <c r="S19" s="178">
        <f>ROUND(F19*(P19),3)</f>
        <v>0</v>
      </c>
      <c r="T19" s="179"/>
      <c r="U19" s="179"/>
      <c r="V19" s="183"/>
      <c r="Z19">
        <v>0</v>
      </c>
    </row>
    <row r="20" spans="1:26" ht="15">
      <c r="A20" s="159"/>
      <c r="B20" s="159"/>
      <c r="C20" s="175" t="s">
        <v>94</v>
      </c>
      <c r="D20" s="174" t="s">
        <v>73</v>
      </c>
      <c r="E20" s="159"/>
      <c r="F20" s="160"/>
      <c r="G20" s="162">
        <f>ROUND((SUM(L10:L19))/1,3)</f>
        <v>0</v>
      </c>
      <c r="H20" s="162">
        <f>ROUND((SUM(M10:M19))/1,3)</f>
        <v>0</v>
      </c>
      <c r="I20" s="162">
        <f>ROUND((SUM(I10:I19))/1,3)</f>
        <v>0</v>
      </c>
      <c r="J20" s="159"/>
      <c r="K20" s="159"/>
      <c r="L20" s="159">
        <f>ROUND((SUM(L10:L19))/1,3)</f>
        <v>0</v>
      </c>
      <c r="M20" s="159">
        <f>ROUND((SUM(M10:M19))/1,3)</f>
        <v>0</v>
      </c>
      <c r="N20" s="159"/>
      <c r="O20" s="159"/>
      <c r="P20" s="162"/>
      <c r="Q20" s="159"/>
      <c r="R20" s="159"/>
      <c r="S20" s="162">
        <f>ROUND((SUM(S10:S19))/1,3)</f>
        <v>0</v>
      </c>
      <c r="T20" s="156"/>
      <c r="U20" s="156"/>
      <c r="V20" s="2">
        <f>ROUND((SUM(V10:V19))/1,3)</f>
        <v>0</v>
      </c>
      <c r="W20" s="156"/>
      <c r="X20" s="156"/>
      <c r="Y20" s="156"/>
      <c r="Z20" s="156"/>
    </row>
    <row r="21" spans="1:22" ht="15">
      <c r="A21" s="1"/>
      <c r="B21" s="1"/>
      <c r="C21" s="1"/>
      <c r="D21" s="1"/>
      <c r="E21" s="1"/>
      <c r="F21" s="152"/>
      <c r="G21" s="152"/>
      <c r="H21" s="152"/>
      <c r="I21" s="152"/>
      <c r="J21" s="1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6" ht="15">
      <c r="A22" s="159"/>
      <c r="B22" s="159"/>
      <c r="C22" s="175" t="s">
        <v>367</v>
      </c>
      <c r="D22" s="174" t="s">
        <v>354</v>
      </c>
      <c r="E22" s="159"/>
      <c r="F22" s="160"/>
      <c r="G22" s="160"/>
      <c r="H22" s="160"/>
      <c r="I22" s="160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6"/>
      <c r="U22" s="156"/>
      <c r="V22" s="159"/>
      <c r="W22" s="156"/>
      <c r="X22" s="156"/>
      <c r="Y22" s="156"/>
      <c r="Z22" s="156"/>
    </row>
    <row r="23" spans="1:26" ht="25.05" customHeight="1">
      <c r="A23" s="180"/>
      <c r="B23" s="176" t="s">
        <v>368</v>
      </c>
      <c r="C23" s="181" t="s">
        <v>369</v>
      </c>
      <c r="D23" s="176" t="s">
        <v>370</v>
      </c>
      <c r="E23" s="176" t="s">
        <v>177</v>
      </c>
      <c r="F23" s="177">
        <v>54</v>
      </c>
      <c r="G23" s="182"/>
      <c r="H23" s="182"/>
      <c r="I23" s="177">
        <f>ROUND(F23*(G23+H23),3)</f>
        <v>0</v>
      </c>
      <c r="J23" s="176">
        <f>ROUND(F23*(N23),3)</f>
        <v>0</v>
      </c>
      <c r="K23" s="178">
        <f>ROUND(F23*(O23),3)</f>
        <v>0</v>
      </c>
      <c r="L23" s="178">
        <f>ROUND(F23*(G23),3)</f>
        <v>0</v>
      </c>
      <c r="M23" s="178">
        <f>ROUND(F23*(H23),3)</f>
        <v>0</v>
      </c>
      <c r="N23" s="178">
        <v>0</v>
      </c>
      <c r="O23" s="178"/>
      <c r="P23" s="183">
        <v>0.66549</v>
      </c>
      <c r="Q23" s="183"/>
      <c r="R23" s="183">
        <v>0.66549</v>
      </c>
      <c r="S23" s="178">
        <f>ROUND(F23*(P23),3)</f>
        <v>35.936</v>
      </c>
      <c r="T23" s="179"/>
      <c r="U23" s="179"/>
      <c r="V23" s="183"/>
      <c r="Z23">
        <v>0</v>
      </c>
    </row>
    <row r="24" spans="1:26" ht="25.05" customHeight="1">
      <c r="A24" s="180"/>
      <c r="B24" s="176" t="s">
        <v>368</v>
      </c>
      <c r="C24" s="181" t="s">
        <v>371</v>
      </c>
      <c r="D24" s="176" t="s">
        <v>372</v>
      </c>
      <c r="E24" s="176" t="s">
        <v>177</v>
      </c>
      <c r="F24" s="177">
        <v>3</v>
      </c>
      <c r="G24" s="182"/>
      <c r="H24" s="182"/>
      <c r="I24" s="177">
        <f>ROUND(F24*(G24+H24),3)</f>
        <v>0</v>
      </c>
      <c r="J24" s="176">
        <f>ROUND(F24*(N24),3)</f>
        <v>0</v>
      </c>
      <c r="K24" s="178">
        <f>ROUND(F24*(O24),3)</f>
        <v>0</v>
      </c>
      <c r="L24" s="178">
        <f>ROUND(F24*(G24),3)</f>
        <v>0</v>
      </c>
      <c r="M24" s="178">
        <f>ROUND(F24*(H24),3)</f>
        <v>0</v>
      </c>
      <c r="N24" s="178">
        <v>0</v>
      </c>
      <c r="O24" s="178"/>
      <c r="P24" s="183">
        <v>0.11092</v>
      </c>
      <c r="Q24" s="183"/>
      <c r="R24" s="183">
        <v>0.11092</v>
      </c>
      <c r="S24" s="178">
        <f>ROUND(F24*(P24),3)</f>
        <v>0.333</v>
      </c>
      <c r="T24" s="179"/>
      <c r="U24" s="179"/>
      <c r="V24" s="183"/>
      <c r="Z24">
        <v>0</v>
      </c>
    </row>
    <row r="25" spans="1:26" ht="25.05" customHeight="1">
      <c r="A25" s="188"/>
      <c r="B25" s="184" t="s">
        <v>298</v>
      </c>
      <c r="C25" s="189" t="s">
        <v>373</v>
      </c>
      <c r="D25" s="184" t="s">
        <v>374</v>
      </c>
      <c r="E25" s="184" t="s">
        <v>177</v>
      </c>
      <c r="F25" s="185">
        <v>44.44</v>
      </c>
      <c r="G25" s="190"/>
      <c r="H25" s="190"/>
      <c r="I25" s="185">
        <f>ROUND(F25*(G25+H25),3)</f>
        <v>0</v>
      </c>
      <c r="J25" s="184">
        <f>ROUND(F25*(N25),3)</f>
        <v>0</v>
      </c>
      <c r="K25" s="186">
        <f>ROUND(F25*(O25),3)</f>
        <v>0</v>
      </c>
      <c r="L25" s="186">
        <f>ROUND(F25*(G25),3)</f>
        <v>0</v>
      </c>
      <c r="M25" s="186">
        <f>ROUND(F25*(H25),3)</f>
        <v>0</v>
      </c>
      <c r="N25" s="186">
        <v>0</v>
      </c>
      <c r="O25" s="186"/>
      <c r="P25" s="191">
        <v>0.173</v>
      </c>
      <c r="Q25" s="191"/>
      <c r="R25" s="191">
        <v>0.173</v>
      </c>
      <c r="S25" s="186">
        <f>ROUND(F25*(P25),3)</f>
        <v>7.688</v>
      </c>
      <c r="T25" s="187"/>
      <c r="U25" s="187"/>
      <c r="V25" s="191"/>
      <c r="Z25">
        <v>0</v>
      </c>
    </row>
    <row r="26" spans="1:26" ht="25.05" customHeight="1">
      <c r="A26" s="188"/>
      <c r="B26" s="184" t="s">
        <v>298</v>
      </c>
      <c r="C26" s="189" t="s">
        <v>375</v>
      </c>
      <c r="D26" s="184" t="s">
        <v>376</v>
      </c>
      <c r="E26" s="184" t="s">
        <v>177</v>
      </c>
      <c r="F26" s="185">
        <v>4.04</v>
      </c>
      <c r="G26" s="190"/>
      <c r="H26" s="190"/>
      <c r="I26" s="185">
        <f>ROUND(F26*(G26+H26),3)</f>
        <v>0</v>
      </c>
      <c r="J26" s="184">
        <f>ROUND(F26*(N26),3)</f>
        <v>0</v>
      </c>
      <c r="K26" s="186">
        <f>ROUND(F26*(O26),3)</f>
        <v>0</v>
      </c>
      <c r="L26" s="186">
        <f>ROUND(F26*(G26),3)</f>
        <v>0</v>
      </c>
      <c r="M26" s="186">
        <f>ROUND(F26*(H26),3)</f>
        <v>0</v>
      </c>
      <c r="N26" s="186">
        <v>0</v>
      </c>
      <c r="O26" s="186"/>
      <c r="P26" s="191">
        <v>0.142</v>
      </c>
      <c r="Q26" s="191"/>
      <c r="R26" s="191">
        <v>0.142</v>
      </c>
      <c r="S26" s="186">
        <f>ROUND(F26*(P26),3)</f>
        <v>0.574</v>
      </c>
      <c r="T26" s="187"/>
      <c r="U26" s="187"/>
      <c r="V26" s="191"/>
      <c r="Z26">
        <v>0</v>
      </c>
    </row>
    <row r="27" spans="1:26" ht="25.05" customHeight="1">
      <c r="A27" s="188"/>
      <c r="B27" s="184" t="s">
        <v>298</v>
      </c>
      <c r="C27" s="189" t="s">
        <v>377</v>
      </c>
      <c r="D27" s="184" t="s">
        <v>378</v>
      </c>
      <c r="E27" s="184" t="s">
        <v>177</v>
      </c>
      <c r="F27" s="185">
        <v>10</v>
      </c>
      <c r="G27" s="190"/>
      <c r="H27" s="190"/>
      <c r="I27" s="185">
        <f>ROUND(F27*(G27+H27),3)</f>
        <v>0</v>
      </c>
      <c r="J27" s="184">
        <f>ROUND(F27*(N27),3)</f>
        <v>0</v>
      </c>
      <c r="K27" s="186">
        <f>ROUND(F27*(O27),3)</f>
        <v>0</v>
      </c>
      <c r="L27" s="186">
        <f>ROUND(F27*(G27),3)</f>
        <v>0</v>
      </c>
      <c r="M27" s="186">
        <f>ROUND(F27*(H27),3)</f>
        <v>0</v>
      </c>
      <c r="N27" s="186">
        <v>0</v>
      </c>
      <c r="O27" s="186"/>
      <c r="P27" s="191">
        <v>0.175</v>
      </c>
      <c r="Q27" s="191"/>
      <c r="R27" s="191">
        <v>0.175</v>
      </c>
      <c r="S27" s="186">
        <f>ROUND(F27*(P27),3)</f>
        <v>1.75</v>
      </c>
      <c r="T27" s="187"/>
      <c r="U27" s="187"/>
      <c r="V27" s="191"/>
      <c r="Z27">
        <v>0</v>
      </c>
    </row>
    <row r="28" spans="1:26" ht="15">
      <c r="A28" s="159"/>
      <c r="B28" s="159"/>
      <c r="C28" s="175" t="s">
        <v>367</v>
      </c>
      <c r="D28" s="174" t="s">
        <v>354</v>
      </c>
      <c r="E28" s="159"/>
      <c r="F28" s="160"/>
      <c r="G28" s="162">
        <f>ROUND((SUM(L22:L27))/1,3)</f>
        <v>0</v>
      </c>
      <c r="H28" s="162">
        <f>ROUND((SUM(M22:M27))/1,3)</f>
        <v>0</v>
      </c>
      <c r="I28" s="162">
        <f>ROUND((SUM(I22:I27))/1,3)</f>
        <v>0</v>
      </c>
      <c r="J28" s="159"/>
      <c r="K28" s="159"/>
      <c r="L28" s="159">
        <f>ROUND((SUM(L22:L27))/1,3)</f>
        <v>0</v>
      </c>
      <c r="M28" s="159">
        <f>ROUND((SUM(M22:M27))/1,3)</f>
        <v>0</v>
      </c>
      <c r="N28" s="159"/>
      <c r="O28" s="159"/>
      <c r="P28" s="162"/>
      <c r="Q28" s="159"/>
      <c r="R28" s="159"/>
      <c r="S28" s="162">
        <f>ROUND((SUM(S22:S27))/1,3)</f>
        <v>46.281</v>
      </c>
      <c r="T28" s="156"/>
      <c r="U28" s="156"/>
      <c r="V28" s="2">
        <f>ROUND((SUM(V22:V27))/1,3)</f>
        <v>0</v>
      </c>
      <c r="W28" s="156"/>
      <c r="X28" s="156"/>
      <c r="Y28" s="156"/>
      <c r="Z28" s="156"/>
    </row>
    <row r="29" spans="1:22" ht="15">
      <c r="A29" s="1"/>
      <c r="B29" s="1"/>
      <c r="C29" s="1"/>
      <c r="D29" s="1"/>
      <c r="E29" s="1"/>
      <c r="F29" s="152"/>
      <c r="G29" s="152"/>
      <c r="H29" s="152"/>
      <c r="I29" s="152"/>
      <c r="J29" s="1"/>
      <c r="K29" s="1"/>
      <c r="L29" s="1"/>
      <c r="M29" s="1"/>
      <c r="N29" s="1"/>
      <c r="O29" s="1"/>
      <c r="P29" s="1"/>
      <c r="Q29" s="1"/>
      <c r="R29" s="1"/>
      <c r="S29" s="1"/>
      <c r="V29" s="1"/>
    </row>
    <row r="30" spans="1:26" ht="15">
      <c r="A30" s="159"/>
      <c r="B30" s="159"/>
      <c r="C30" s="175" t="s">
        <v>167</v>
      </c>
      <c r="D30" s="174" t="s">
        <v>75</v>
      </c>
      <c r="E30" s="159"/>
      <c r="F30" s="160"/>
      <c r="G30" s="160"/>
      <c r="H30" s="160"/>
      <c r="I30" s="160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6"/>
      <c r="U30" s="156"/>
      <c r="V30" s="159"/>
      <c r="W30" s="156"/>
      <c r="X30" s="156"/>
      <c r="Y30" s="156"/>
      <c r="Z30" s="156"/>
    </row>
    <row r="31" spans="1:26" ht="25.05" customHeight="1">
      <c r="A31" s="180"/>
      <c r="B31" s="176" t="s">
        <v>154</v>
      </c>
      <c r="C31" s="181" t="s">
        <v>379</v>
      </c>
      <c r="D31" s="176" t="s">
        <v>380</v>
      </c>
      <c r="E31" s="176" t="s">
        <v>120</v>
      </c>
      <c r="F31" s="177">
        <v>10.9</v>
      </c>
      <c r="G31" s="182"/>
      <c r="H31" s="182"/>
      <c r="I31" s="177">
        <f>ROUND(F31*(G31+H31),3)</f>
        <v>0</v>
      </c>
      <c r="J31" s="176">
        <f>ROUND(F31*(N31),3)</f>
        <v>0</v>
      </c>
      <c r="K31" s="178">
        <f>ROUND(F31*(O31),3)</f>
        <v>0</v>
      </c>
      <c r="L31" s="178">
        <f>ROUND(F31*(G31),3)</f>
        <v>0</v>
      </c>
      <c r="M31" s="178">
        <f>ROUND(F31*(H31),3)</f>
        <v>0</v>
      </c>
      <c r="N31" s="178">
        <v>0</v>
      </c>
      <c r="O31" s="178"/>
      <c r="P31" s="183"/>
      <c r="Q31" s="183"/>
      <c r="R31" s="183"/>
      <c r="S31" s="178">
        <f>ROUND(F31*(P31),3)</f>
        <v>0</v>
      </c>
      <c r="T31" s="179"/>
      <c r="U31" s="179"/>
      <c r="V31" s="183"/>
      <c r="Z31">
        <v>0</v>
      </c>
    </row>
    <row r="32" spans="1:26" ht="15">
      <c r="A32" s="159"/>
      <c r="B32" s="159"/>
      <c r="C32" s="175" t="s">
        <v>167</v>
      </c>
      <c r="D32" s="174" t="s">
        <v>75</v>
      </c>
      <c r="E32" s="159"/>
      <c r="F32" s="160"/>
      <c r="G32" s="162">
        <f>ROUND((SUM(L30:L31))/1,3)</f>
        <v>0</v>
      </c>
      <c r="H32" s="162">
        <f>ROUND((SUM(M30:M31))/1,3)</f>
        <v>0</v>
      </c>
      <c r="I32" s="162">
        <f>ROUND((SUM(I30:I31))/1,3)</f>
        <v>0</v>
      </c>
      <c r="J32" s="159"/>
      <c r="K32" s="159"/>
      <c r="L32" s="159">
        <f>ROUND((SUM(L30:L31))/1,3)</f>
        <v>0</v>
      </c>
      <c r="M32" s="159">
        <f>ROUND((SUM(M30:M31))/1,3)</f>
        <v>0</v>
      </c>
      <c r="N32" s="159"/>
      <c r="O32" s="159"/>
      <c r="P32" s="162"/>
      <c r="Q32" s="159"/>
      <c r="R32" s="159"/>
      <c r="S32" s="162">
        <f>ROUND((SUM(S30:S31))/1,3)</f>
        <v>0</v>
      </c>
      <c r="T32" s="156"/>
      <c r="U32" s="156"/>
      <c r="V32" s="2">
        <f>ROUND((SUM(V30:V31))/1,3)</f>
        <v>0</v>
      </c>
      <c r="W32" s="156"/>
      <c r="X32" s="156"/>
      <c r="Y32" s="156"/>
      <c r="Z32" s="156"/>
    </row>
    <row r="33" spans="1:22" ht="15">
      <c r="A33" s="1"/>
      <c r="B33" s="1"/>
      <c r="C33" s="1"/>
      <c r="D33" s="1"/>
      <c r="E33" s="1"/>
      <c r="F33" s="152"/>
      <c r="G33" s="152"/>
      <c r="H33" s="152"/>
      <c r="I33" s="152"/>
      <c r="J33" s="1"/>
      <c r="K33" s="1"/>
      <c r="L33" s="1"/>
      <c r="M33" s="1"/>
      <c r="N33" s="1"/>
      <c r="O33" s="1"/>
      <c r="P33" s="1"/>
      <c r="Q33" s="1"/>
      <c r="R33" s="1"/>
      <c r="S33" s="1"/>
      <c r="V33" s="1"/>
    </row>
    <row r="34" spans="1:26" ht="15">
      <c r="A34" s="159"/>
      <c r="B34" s="159"/>
      <c r="C34" s="175" t="s">
        <v>205</v>
      </c>
      <c r="D34" s="174" t="s">
        <v>77</v>
      </c>
      <c r="E34" s="159"/>
      <c r="F34" s="160"/>
      <c r="G34" s="160"/>
      <c r="H34" s="160"/>
      <c r="I34" s="160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6"/>
      <c r="U34" s="156"/>
      <c r="V34" s="159"/>
      <c r="W34" s="156"/>
      <c r="X34" s="156"/>
      <c r="Y34" s="156"/>
      <c r="Z34" s="156"/>
    </row>
    <row r="35" spans="1:26" ht="25.05" customHeight="1">
      <c r="A35" s="180"/>
      <c r="B35" s="176" t="s">
        <v>368</v>
      </c>
      <c r="C35" s="181" t="s">
        <v>381</v>
      </c>
      <c r="D35" s="176" t="s">
        <v>382</v>
      </c>
      <c r="E35" s="176" t="s">
        <v>202</v>
      </c>
      <c r="F35" s="177">
        <v>75.287</v>
      </c>
      <c r="G35" s="182"/>
      <c r="H35" s="182"/>
      <c r="I35" s="177">
        <f>ROUND(F35*(G35+H35),3)</f>
        <v>0</v>
      </c>
      <c r="J35" s="176">
        <f>ROUND(F35*(N35),3)</f>
        <v>0</v>
      </c>
      <c r="K35" s="178">
        <f>ROUND(F35*(O35),3)</f>
        <v>0</v>
      </c>
      <c r="L35" s="178">
        <f>ROUND(F35*(G35),3)</f>
        <v>0</v>
      </c>
      <c r="M35" s="178">
        <f>ROUND(F35*(H35),3)</f>
        <v>0</v>
      </c>
      <c r="N35" s="178">
        <v>0</v>
      </c>
      <c r="O35" s="178"/>
      <c r="P35" s="183"/>
      <c r="Q35" s="183"/>
      <c r="R35" s="183"/>
      <c r="S35" s="178">
        <f>ROUND(F35*(P35),3)</f>
        <v>0</v>
      </c>
      <c r="T35" s="179"/>
      <c r="U35" s="179"/>
      <c r="V35" s="183"/>
      <c r="Z35">
        <v>0</v>
      </c>
    </row>
    <row r="36" spans="1:26" ht="25.05" customHeight="1">
      <c r="A36" s="180"/>
      <c r="B36" s="176" t="s">
        <v>162</v>
      </c>
      <c r="C36" s="181" t="s">
        <v>206</v>
      </c>
      <c r="D36" s="176" t="s">
        <v>207</v>
      </c>
      <c r="E36" s="176" t="s">
        <v>202</v>
      </c>
      <c r="F36" s="177">
        <v>75.287</v>
      </c>
      <c r="G36" s="182"/>
      <c r="H36" s="182"/>
      <c r="I36" s="177">
        <f>ROUND(F36*(G36+H36),3)</f>
        <v>0</v>
      </c>
      <c r="J36" s="176">
        <f>ROUND(F36*(N36),3)</f>
        <v>0</v>
      </c>
      <c r="K36" s="178">
        <f>ROUND(F36*(O36),3)</f>
        <v>0</v>
      </c>
      <c r="L36" s="178">
        <f>ROUND(F36*(G36),3)</f>
        <v>0</v>
      </c>
      <c r="M36" s="178">
        <f>ROUND(F36*(H36),3)</f>
        <v>0</v>
      </c>
      <c r="N36" s="178">
        <v>0</v>
      </c>
      <c r="O36" s="178"/>
      <c r="P36" s="183"/>
      <c r="Q36" s="183"/>
      <c r="R36" s="183"/>
      <c r="S36" s="178">
        <f>ROUND(F36*(P36),3)</f>
        <v>0</v>
      </c>
      <c r="T36" s="179"/>
      <c r="U36" s="179"/>
      <c r="V36" s="183"/>
      <c r="Z36">
        <v>0</v>
      </c>
    </row>
    <row r="37" spans="1:26" ht="15">
      <c r="A37" s="159"/>
      <c r="B37" s="159"/>
      <c r="C37" s="175" t="s">
        <v>205</v>
      </c>
      <c r="D37" s="174" t="s">
        <v>77</v>
      </c>
      <c r="E37" s="159"/>
      <c r="F37" s="160"/>
      <c r="G37" s="162">
        <f>ROUND((SUM(L34:L36))/1,3)</f>
        <v>0</v>
      </c>
      <c r="H37" s="162">
        <f>ROUND((SUM(M34:M36))/1,3)</f>
        <v>0</v>
      </c>
      <c r="I37" s="162">
        <f>ROUND((SUM(I34:I36))/1,3)</f>
        <v>0</v>
      </c>
      <c r="J37" s="159"/>
      <c r="K37" s="159"/>
      <c r="L37" s="159">
        <f>ROUND((SUM(L34:L36))/1,3)</f>
        <v>0</v>
      </c>
      <c r="M37" s="159">
        <f>ROUND((SUM(M34:M36))/1,3)</f>
        <v>0</v>
      </c>
      <c r="N37" s="159"/>
      <c r="O37" s="159"/>
      <c r="P37" s="162"/>
      <c r="Q37" s="159"/>
      <c r="R37" s="159"/>
      <c r="S37" s="162">
        <f>ROUND((SUM(S34:S36))/1,3)</f>
        <v>0</v>
      </c>
      <c r="T37" s="156"/>
      <c r="U37" s="156"/>
      <c r="V37" s="2">
        <f>ROUND((SUM(V34:V36))/1,3)</f>
        <v>0</v>
      </c>
      <c r="W37" s="156"/>
      <c r="X37" s="156"/>
      <c r="Y37" s="156"/>
      <c r="Z37" s="156"/>
    </row>
    <row r="38" spans="1:22" ht="15">
      <c r="A38" s="1"/>
      <c r="B38" s="1"/>
      <c r="C38" s="1"/>
      <c r="D38" s="1"/>
      <c r="E38" s="1"/>
      <c r="F38" s="152"/>
      <c r="G38" s="152"/>
      <c r="H38" s="152"/>
      <c r="I38" s="152"/>
      <c r="J38" s="1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2" ht="15">
      <c r="A39" s="159"/>
      <c r="B39" s="159"/>
      <c r="C39" s="159"/>
      <c r="D39" s="2" t="s">
        <v>72</v>
      </c>
      <c r="E39" s="159"/>
      <c r="F39" s="160"/>
      <c r="G39" s="162">
        <f>ROUND((SUM(L9:L38))/2,3)</f>
        <v>0</v>
      </c>
      <c r="H39" s="162">
        <f>ROUND((SUM(M9:M38))/2,3)</f>
        <v>0</v>
      </c>
      <c r="I39" s="162">
        <f>ROUND((SUM(I9:I38))/2,3)</f>
        <v>0</v>
      </c>
      <c r="J39" s="192"/>
      <c r="K39" s="159"/>
      <c r="L39" s="160">
        <f>ROUND((SUM(L9:L38))/2,3)</f>
        <v>0</v>
      </c>
      <c r="M39" s="160">
        <f>ROUND((SUM(M9:M38))/2,3)</f>
        <v>0</v>
      </c>
      <c r="N39" s="159"/>
      <c r="O39" s="159"/>
      <c r="P39" s="162"/>
      <c r="Q39" s="159"/>
      <c r="R39" s="159"/>
      <c r="S39" s="162">
        <f>ROUND((SUM(S9:S38))/2,3)</f>
        <v>46.281</v>
      </c>
      <c r="T39" s="156"/>
      <c r="U39" s="156"/>
      <c r="V39" s="2">
        <f>ROUND((SUM(V9:V38))/2,3)</f>
        <v>0</v>
      </c>
    </row>
    <row r="40" spans="1:22" ht="15">
      <c r="A40" s="1"/>
      <c r="B40" s="1"/>
      <c r="C40" s="1"/>
      <c r="D40" s="1"/>
      <c r="E40" s="1"/>
      <c r="F40" s="152"/>
      <c r="G40" s="152"/>
      <c r="H40" s="152"/>
      <c r="I40" s="152"/>
      <c r="J40" s="1"/>
      <c r="K40" s="1"/>
      <c r="L40" s="1"/>
      <c r="M40" s="1"/>
      <c r="N40" s="1"/>
      <c r="O40" s="1"/>
      <c r="P40" s="1"/>
      <c r="Q40" s="1"/>
      <c r="R40" s="1"/>
      <c r="S40" s="1"/>
      <c r="V40" s="1"/>
    </row>
    <row r="41" spans="1:26" ht="15">
      <c r="A41" s="159"/>
      <c r="B41" s="159"/>
      <c r="C41" s="159"/>
      <c r="D41" s="2" t="s">
        <v>223</v>
      </c>
      <c r="E41" s="159"/>
      <c r="F41" s="160"/>
      <c r="G41" s="160"/>
      <c r="H41" s="160"/>
      <c r="I41" s="160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6"/>
      <c r="U41" s="156"/>
      <c r="V41" s="159"/>
      <c r="W41" s="156"/>
      <c r="X41" s="156"/>
      <c r="Y41" s="156"/>
      <c r="Z41" s="156"/>
    </row>
    <row r="42" spans="1:26" ht="15">
      <c r="A42" s="159"/>
      <c r="B42" s="159"/>
      <c r="C42" s="175" t="s">
        <v>341</v>
      </c>
      <c r="D42" s="174" t="s">
        <v>225</v>
      </c>
      <c r="E42" s="159"/>
      <c r="F42" s="160"/>
      <c r="G42" s="160"/>
      <c r="H42" s="160"/>
      <c r="I42" s="160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6"/>
      <c r="V42" s="159"/>
      <c r="W42" s="156"/>
      <c r="X42" s="156"/>
      <c r="Y42" s="156"/>
      <c r="Z42" s="156"/>
    </row>
    <row r="43" spans="1:26" ht="25.05" customHeight="1">
      <c r="A43" s="180"/>
      <c r="B43" s="176" t="s">
        <v>342</v>
      </c>
      <c r="C43" s="181" t="s">
        <v>383</v>
      </c>
      <c r="D43" s="176" t="s">
        <v>384</v>
      </c>
      <c r="E43" s="176" t="s">
        <v>115</v>
      </c>
      <c r="F43" s="177">
        <v>111.4</v>
      </c>
      <c r="G43" s="182"/>
      <c r="H43" s="182"/>
      <c r="I43" s="177">
        <f>ROUND(F43*(G43+H43),3)</f>
        <v>0</v>
      </c>
      <c r="J43" s="176">
        <f>ROUND(F43*(N43),3)</f>
        <v>0</v>
      </c>
      <c r="K43" s="178">
        <f>ROUND(F43*(O43),3)</f>
        <v>0</v>
      </c>
      <c r="L43" s="178">
        <f>ROUND(F43*(G43),3)</f>
        <v>0</v>
      </c>
      <c r="M43" s="178">
        <f>ROUND(F43*(H43),3)</f>
        <v>0</v>
      </c>
      <c r="N43" s="178">
        <v>0</v>
      </c>
      <c r="O43" s="178"/>
      <c r="P43" s="183"/>
      <c r="Q43" s="183"/>
      <c r="R43" s="183"/>
      <c r="S43" s="178">
        <f>ROUND(F43*(P43),3)</f>
        <v>0</v>
      </c>
      <c r="T43" s="179"/>
      <c r="U43" s="179"/>
      <c r="V43" s="183"/>
      <c r="Z43">
        <v>0</v>
      </c>
    </row>
    <row r="44" spans="1:26" ht="25.05" customHeight="1">
      <c r="A44" s="180"/>
      <c r="B44" s="176" t="s">
        <v>342</v>
      </c>
      <c r="C44" s="181" t="s">
        <v>385</v>
      </c>
      <c r="D44" s="176" t="s">
        <v>386</v>
      </c>
      <c r="E44" s="176" t="s">
        <v>115</v>
      </c>
      <c r="F44" s="177">
        <v>232.16</v>
      </c>
      <c r="G44" s="182"/>
      <c r="H44" s="182"/>
      <c r="I44" s="177">
        <f>ROUND(F44*(G44+H44),3)</f>
        <v>0</v>
      </c>
      <c r="J44" s="176">
        <f>ROUND(F44*(N44),3)</f>
        <v>0</v>
      </c>
      <c r="K44" s="178">
        <f>ROUND(F44*(O44),3)</f>
        <v>0</v>
      </c>
      <c r="L44" s="178">
        <f>ROUND(F44*(G44),3)</f>
        <v>0</v>
      </c>
      <c r="M44" s="178">
        <f>ROUND(F44*(H44),3)</f>
        <v>0</v>
      </c>
      <c r="N44" s="178">
        <v>0</v>
      </c>
      <c r="O44" s="178"/>
      <c r="P44" s="183"/>
      <c r="Q44" s="183"/>
      <c r="R44" s="183"/>
      <c r="S44" s="178">
        <f>ROUND(F44*(P44),3)</f>
        <v>0</v>
      </c>
      <c r="T44" s="179"/>
      <c r="U44" s="179"/>
      <c r="V44" s="183"/>
      <c r="Z44">
        <v>0</v>
      </c>
    </row>
    <row r="45" spans="1:26" ht="25.05" customHeight="1">
      <c r="A45" s="180"/>
      <c r="B45" s="176" t="s">
        <v>342</v>
      </c>
      <c r="C45" s="181" t="s">
        <v>387</v>
      </c>
      <c r="D45" s="176" t="s">
        <v>388</v>
      </c>
      <c r="E45" s="176" t="s">
        <v>115</v>
      </c>
      <c r="F45" s="177">
        <v>116.1</v>
      </c>
      <c r="G45" s="182"/>
      <c r="H45" s="182"/>
      <c r="I45" s="177">
        <f>ROUND(F45*(G45+H45),3)</f>
        <v>0</v>
      </c>
      <c r="J45" s="176">
        <f>ROUND(F45*(N45),3)</f>
        <v>0</v>
      </c>
      <c r="K45" s="178">
        <f>ROUND(F45*(O45),3)</f>
        <v>0</v>
      </c>
      <c r="L45" s="178">
        <f>ROUND(F45*(G45),3)</f>
        <v>0</v>
      </c>
      <c r="M45" s="178">
        <f>ROUND(F45*(H45),3)</f>
        <v>0</v>
      </c>
      <c r="N45" s="178">
        <v>0</v>
      </c>
      <c r="O45" s="178"/>
      <c r="P45" s="183"/>
      <c r="Q45" s="183"/>
      <c r="R45" s="183"/>
      <c r="S45" s="178">
        <f>ROUND(F45*(P45),3)</f>
        <v>0</v>
      </c>
      <c r="T45" s="179"/>
      <c r="U45" s="179"/>
      <c r="V45" s="183"/>
      <c r="Z45">
        <v>0</v>
      </c>
    </row>
    <row r="46" spans="1:26" ht="25.05" customHeight="1">
      <c r="A46" s="180"/>
      <c r="B46" s="176" t="s">
        <v>342</v>
      </c>
      <c r="C46" s="181" t="s">
        <v>389</v>
      </c>
      <c r="D46" s="176" t="s">
        <v>390</v>
      </c>
      <c r="E46" s="176" t="s">
        <v>177</v>
      </c>
      <c r="F46" s="177">
        <v>1</v>
      </c>
      <c r="G46" s="182"/>
      <c r="H46" s="182"/>
      <c r="I46" s="177">
        <f>ROUND(F46*(G46+H46),3)</f>
        <v>0</v>
      </c>
      <c r="J46" s="176">
        <f>ROUND(F46*(N46),3)</f>
        <v>0</v>
      </c>
      <c r="K46" s="178">
        <f>ROUND(F46*(O46),3)</f>
        <v>0</v>
      </c>
      <c r="L46" s="178">
        <f>ROUND(F46*(G46),3)</f>
        <v>0</v>
      </c>
      <c r="M46" s="178">
        <f>ROUND(F46*(H46),3)</f>
        <v>0</v>
      </c>
      <c r="N46" s="178">
        <v>0</v>
      </c>
      <c r="O46" s="178"/>
      <c r="P46" s="183"/>
      <c r="Q46" s="183"/>
      <c r="R46" s="183"/>
      <c r="S46" s="178">
        <f>ROUND(F46*(P46),3)</f>
        <v>0</v>
      </c>
      <c r="T46" s="179"/>
      <c r="U46" s="179"/>
      <c r="V46" s="183"/>
      <c r="Z46">
        <v>0</v>
      </c>
    </row>
    <row r="47" spans="1:26" ht="25.05" customHeight="1">
      <c r="A47" s="180"/>
      <c r="B47" s="176" t="s">
        <v>342</v>
      </c>
      <c r="C47" s="181" t="s">
        <v>391</v>
      </c>
      <c r="D47" s="176" t="s">
        <v>392</v>
      </c>
      <c r="E47" s="176" t="s">
        <v>177</v>
      </c>
      <c r="F47" s="177">
        <v>2</v>
      </c>
      <c r="G47" s="182"/>
      <c r="H47" s="182"/>
      <c r="I47" s="177">
        <f>ROUND(F47*(G47+H47),3)</f>
        <v>0</v>
      </c>
      <c r="J47" s="176">
        <f>ROUND(F47*(N47),3)</f>
        <v>0</v>
      </c>
      <c r="K47" s="178">
        <f>ROUND(F47*(O47),3)</f>
        <v>0</v>
      </c>
      <c r="L47" s="178">
        <f>ROUND(F47*(G47),3)</f>
        <v>0</v>
      </c>
      <c r="M47" s="178">
        <f>ROUND(F47*(H47),3)</f>
        <v>0</v>
      </c>
      <c r="N47" s="178">
        <v>0</v>
      </c>
      <c r="O47" s="178"/>
      <c r="P47" s="183"/>
      <c r="Q47" s="183"/>
      <c r="R47" s="183"/>
      <c r="S47" s="178">
        <f>ROUND(F47*(P47),3)</f>
        <v>0</v>
      </c>
      <c r="T47" s="179"/>
      <c r="U47" s="179"/>
      <c r="V47" s="183"/>
      <c r="Z47">
        <v>0</v>
      </c>
    </row>
    <row r="48" spans="1:26" ht="25.05" customHeight="1">
      <c r="A48" s="188"/>
      <c r="B48" s="184" t="s">
        <v>393</v>
      </c>
      <c r="C48" s="189" t="s">
        <v>394</v>
      </c>
      <c r="D48" s="184" t="s">
        <v>395</v>
      </c>
      <c r="E48" s="184" t="s">
        <v>177</v>
      </c>
      <c r="F48" s="185">
        <v>4.01</v>
      </c>
      <c r="G48" s="190"/>
      <c r="H48" s="190"/>
      <c r="I48" s="185">
        <f>ROUND(F48*(G48+H48),3)</f>
        <v>0</v>
      </c>
      <c r="J48" s="184">
        <f>ROUND(F48*(N48),3)</f>
        <v>0</v>
      </c>
      <c r="K48" s="186">
        <f>ROUND(F48*(O48),3)</f>
        <v>0</v>
      </c>
      <c r="L48" s="186">
        <f>ROUND(F48*(G48),3)</f>
        <v>0</v>
      </c>
      <c r="M48" s="186">
        <f>ROUND(F48*(H48),3)</f>
        <v>0</v>
      </c>
      <c r="N48" s="186">
        <v>0</v>
      </c>
      <c r="O48" s="186"/>
      <c r="P48" s="191">
        <v>0.0091</v>
      </c>
      <c r="Q48" s="191"/>
      <c r="R48" s="191">
        <v>0.0091</v>
      </c>
      <c r="S48" s="186">
        <f>ROUND(F48*(P48),3)</f>
        <v>0.036</v>
      </c>
      <c r="T48" s="187"/>
      <c r="U48" s="187"/>
      <c r="V48" s="191"/>
      <c r="Z48">
        <v>0</v>
      </c>
    </row>
    <row r="49" spans="1:26" ht="25.05" customHeight="1">
      <c r="A49" s="188"/>
      <c r="B49" s="184" t="s">
        <v>168</v>
      </c>
      <c r="C49" s="189" t="s">
        <v>396</v>
      </c>
      <c r="D49" s="184" t="s">
        <v>397</v>
      </c>
      <c r="E49" s="184" t="s">
        <v>102</v>
      </c>
      <c r="F49" s="185">
        <v>178.24</v>
      </c>
      <c r="G49" s="190"/>
      <c r="H49" s="190"/>
      <c r="I49" s="185">
        <f>ROUND(F49*(G49+H49),3)</f>
        <v>0</v>
      </c>
      <c r="J49" s="184">
        <f>ROUND(F49*(N49),3)</f>
        <v>0</v>
      </c>
      <c r="K49" s="186">
        <f>ROUND(F49*(O49),3)</f>
        <v>0</v>
      </c>
      <c r="L49" s="186">
        <f>ROUND(F49*(G49),3)</f>
        <v>0</v>
      </c>
      <c r="M49" s="186">
        <f>ROUND(F49*(H49),3)</f>
        <v>0</v>
      </c>
      <c r="N49" s="186">
        <v>0</v>
      </c>
      <c r="O49" s="186"/>
      <c r="P49" s="191">
        <v>0.00158</v>
      </c>
      <c r="Q49" s="191"/>
      <c r="R49" s="191">
        <v>0.00158</v>
      </c>
      <c r="S49" s="186">
        <f>ROUND(F49*(P49),3)</f>
        <v>0.282</v>
      </c>
      <c r="T49" s="187"/>
      <c r="U49" s="187"/>
      <c r="V49" s="191"/>
      <c r="Z49">
        <v>0</v>
      </c>
    </row>
    <row r="50" spans="1:26" ht="25.05" customHeight="1">
      <c r="A50" s="188"/>
      <c r="B50" s="184" t="s">
        <v>393</v>
      </c>
      <c r="C50" s="189" t="s">
        <v>398</v>
      </c>
      <c r="D50" s="184" t="s">
        <v>399</v>
      </c>
      <c r="E50" s="184" t="s">
        <v>400</v>
      </c>
      <c r="F50" s="185">
        <v>24</v>
      </c>
      <c r="G50" s="190"/>
      <c r="H50" s="190"/>
      <c r="I50" s="185">
        <f>ROUND(F50*(G50+H50),3)</f>
        <v>0</v>
      </c>
      <c r="J50" s="184">
        <f>ROUND(F50*(N50),3)</f>
        <v>0</v>
      </c>
      <c r="K50" s="186">
        <f>ROUND(F50*(O50),3)</f>
        <v>0</v>
      </c>
      <c r="L50" s="186">
        <f>ROUND(F50*(G50),3)</f>
        <v>0</v>
      </c>
      <c r="M50" s="186">
        <f>ROUND(F50*(H50),3)</f>
        <v>0</v>
      </c>
      <c r="N50" s="186">
        <v>0</v>
      </c>
      <c r="O50" s="186"/>
      <c r="P50" s="191">
        <v>0.001</v>
      </c>
      <c r="Q50" s="191"/>
      <c r="R50" s="191">
        <v>0.001</v>
      </c>
      <c r="S50" s="186">
        <f>ROUND(F50*(P50),3)</f>
        <v>0.024</v>
      </c>
      <c r="T50" s="187"/>
      <c r="U50" s="187"/>
      <c r="V50" s="191"/>
      <c r="Z50">
        <v>0</v>
      </c>
    </row>
    <row r="51" spans="1:26" ht="25.05" customHeight="1">
      <c r="A51" s="188"/>
      <c r="B51" s="184" t="s">
        <v>196</v>
      </c>
      <c r="C51" s="189" t="s">
        <v>401</v>
      </c>
      <c r="D51" s="184" t="s">
        <v>402</v>
      </c>
      <c r="E51" s="184" t="s">
        <v>177</v>
      </c>
      <c r="F51" s="185">
        <v>1</v>
      </c>
      <c r="G51" s="190"/>
      <c r="H51" s="190"/>
      <c r="I51" s="185">
        <f>ROUND(F51*(G51+H51),3)</f>
        <v>0</v>
      </c>
      <c r="J51" s="184">
        <f>ROUND(F51*(N51),3)</f>
        <v>0</v>
      </c>
      <c r="K51" s="186">
        <f>ROUND(F51*(O51),3)</f>
        <v>0</v>
      </c>
      <c r="L51" s="186">
        <f>ROUND(F51*(G51),3)</f>
        <v>0</v>
      </c>
      <c r="M51" s="186">
        <f>ROUND(F51*(H51),3)</f>
        <v>0</v>
      </c>
      <c r="N51" s="186">
        <v>0</v>
      </c>
      <c r="O51" s="186"/>
      <c r="P51" s="191">
        <v>0.4173</v>
      </c>
      <c r="Q51" s="191"/>
      <c r="R51" s="191">
        <v>0.4173</v>
      </c>
      <c r="S51" s="186">
        <f>ROUND(F51*(P51),3)</f>
        <v>0.417</v>
      </c>
      <c r="T51" s="187"/>
      <c r="U51" s="187"/>
      <c r="V51" s="191"/>
      <c r="Z51">
        <v>0</v>
      </c>
    </row>
    <row r="52" spans="1:26" ht="25.05" customHeight="1">
      <c r="A52" s="188"/>
      <c r="B52" s="184" t="s">
        <v>196</v>
      </c>
      <c r="C52" s="189" t="s">
        <v>403</v>
      </c>
      <c r="D52" s="184" t="s">
        <v>404</v>
      </c>
      <c r="E52" s="184" t="s">
        <v>177</v>
      </c>
      <c r="F52" s="185">
        <v>1.01</v>
      </c>
      <c r="G52" s="190"/>
      <c r="H52" s="190"/>
      <c r="I52" s="185">
        <f>ROUND(F52*(G52+H52),3)</f>
        <v>0</v>
      </c>
      <c r="J52" s="184">
        <f>ROUND(F52*(N52),3)</f>
        <v>0</v>
      </c>
      <c r="K52" s="186">
        <f>ROUND(F52*(O52),3)</f>
        <v>0</v>
      </c>
      <c r="L52" s="186">
        <f>ROUND(F52*(G52),3)</f>
        <v>0</v>
      </c>
      <c r="M52" s="186">
        <f>ROUND(F52*(H52),3)</f>
        <v>0</v>
      </c>
      <c r="N52" s="186">
        <v>0</v>
      </c>
      <c r="O52" s="186"/>
      <c r="P52" s="191">
        <v>0.09414</v>
      </c>
      <c r="Q52" s="191"/>
      <c r="R52" s="191">
        <v>0.09414</v>
      </c>
      <c r="S52" s="186">
        <f>ROUND(F52*(P52),3)</f>
        <v>0.095</v>
      </c>
      <c r="T52" s="187"/>
      <c r="U52" s="187"/>
      <c r="V52" s="191"/>
      <c r="Z52">
        <v>0</v>
      </c>
    </row>
    <row r="53" spans="1:26" ht="25.05" customHeight="1">
      <c r="A53" s="188"/>
      <c r="B53" s="184" t="s">
        <v>196</v>
      </c>
      <c r="C53" s="189" t="s">
        <v>405</v>
      </c>
      <c r="D53" s="184" t="s">
        <v>406</v>
      </c>
      <c r="E53" s="184" t="s">
        <v>177</v>
      </c>
      <c r="F53" s="185">
        <v>1.01</v>
      </c>
      <c r="G53" s="190"/>
      <c r="H53" s="190"/>
      <c r="I53" s="185">
        <f>ROUND(F53*(G53+H53),3)</f>
        <v>0</v>
      </c>
      <c r="J53" s="184">
        <f>ROUND(F53*(N53),3)</f>
        <v>0</v>
      </c>
      <c r="K53" s="186">
        <f>ROUND(F53*(O53),3)</f>
        <v>0</v>
      </c>
      <c r="L53" s="186">
        <f>ROUND(F53*(G53),3)</f>
        <v>0</v>
      </c>
      <c r="M53" s="186">
        <f>ROUND(F53*(H53),3)</f>
        <v>0</v>
      </c>
      <c r="N53" s="186">
        <v>0</v>
      </c>
      <c r="O53" s="186"/>
      <c r="P53" s="191">
        <v>0.09599</v>
      </c>
      <c r="Q53" s="191"/>
      <c r="R53" s="191">
        <v>0.09599</v>
      </c>
      <c r="S53" s="186">
        <f>ROUND(F53*(P53),3)</f>
        <v>0.097</v>
      </c>
      <c r="T53" s="187"/>
      <c r="U53" s="187"/>
      <c r="V53" s="191"/>
      <c r="Z53">
        <v>0</v>
      </c>
    </row>
    <row r="54" spans="1:26" ht="25.05" customHeight="1">
      <c r="A54" s="180"/>
      <c r="B54" s="176" t="s">
        <v>342</v>
      </c>
      <c r="C54" s="181" t="s">
        <v>407</v>
      </c>
      <c r="D54" s="176" t="s">
        <v>408</v>
      </c>
      <c r="E54" s="176" t="s">
        <v>409</v>
      </c>
      <c r="F54" s="177">
        <v>57.74</v>
      </c>
      <c r="G54" s="182"/>
      <c r="H54" s="182"/>
      <c r="I54" s="177">
        <f>ROUND(F54*(G54+H54),3)</f>
        <v>0</v>
      </c>
      <c r="J54" s="176">
        <f>ROUND(F54*(N54),3)</f>
        <v>0</v>
      </c>
      <c r="K54" s="178">
        <f>ROUND(F54*(O54),3)</f>
        <v>0</v>
      </c>
      <c r="L54" s="178">
        <f>ROUND(F54*(G54),3)</f>
        <v>0</v>
      </c>
      <c r="M54" s="178">
        <f>ROUND(F54*(H54),3)</f>
        <v>0</v>
      </c>
      <c r="N54" s="178">
        <v>0</v>
      </c>
      <c r="O54" s="178"/>
      <c r="P54" s="183"/>
      <c r="Q54" s="183"/>
      <c r="R54" s="183"/>
      <c r="S54" s="178">
        <f>ROUND(F54*(P54),3)</f>
        <v>0</v>
      </c>
      <c r="T54" s="179"/>
      <c r="U54" s="179"/>
      <c r="V54" s="183"/>
      <c r="Z54">
        <v>0</v>
      </c>
    </row>
    <row r="55" spans="1:26" ht="15">
      <c r="A55" s="159"/>
      <c r="B55" s="159"/>
      <c r="C55" s="175" t="s">
        <v>341</v>
      </c>
      <c r="D55" s="174" t="s">
        <v>225</v>
      </c>
      <c r="E55" s="159"/>
      <c r="F55" s="160"/>
      <c r="G55" s="162">
        <f>ROUND((SUM(L42:L54))/1,3)</f>
        <v>0</v>
      </c>
      <c r="H55" s="162">
        <f>ROUND((SUM(M42:M54))/1,3)</f>
        <v>0</v>
      </c>
      <c r="I55" s="162">
        <f>ROUND((SUM(I42:I54))/1,3)</f>
        <v>0</v>
      </c>
      <c r="J55" s="159"/>
      <c r="K55" s="159"/>
      <c r="L55" s="159">
        <f>ROUND((SUM(L42:L54))/1,3)</f>
        <v>0</v>
      </c>
      <c r="M55" s="159">
        <f>ROUND((SUM(M42:M54))/1,3)</f>
        <v>0</v>
      </c>
      <c r="N55" s="159"/>
      <c r="O55" s="159"/>
      <c r="P55" s="162"/>
      <c r="Q55" s="159"/>
      <c r="R55" s="159"/>
      <c r="S55" s="162">
        <f>ROUND((SUM(S42:S54))/1,3)</f>
        <v>0.951</v>
      </c>
      <c r="T55" s="156"/>
      <c r="U55" s="156"/>
      <c r="V55" s="2">
        <f>ROUND((SUM(V42:V54))/1,3)</f>
        <v>0</v>
      </c>
      <c r="W55" s="156"/>
      <c r="X55" s="156"/>
      <c r="Y55" s="156"/>
      <c r="Z55" s="156"/>
    </row>
    <row r="56" spans="1:22" ht="15">
      <c r="A56" s="1"/>
      <c r="B56" s="1"/>
      <c r="C56" s="1"/>
      <c r="D56" s="1"/>
      <c r="E56" s="1"/>
      <c r="F56" s="152"/>
      <c r="G56" s="152"/>
      <c r="H56" s="152"/>
      <c r="I56" s="152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ht="15">
      <c r="A57" s="159"/>
      <c r="B57" s="159"/>
      <c r="C57" s="175" t="s">
        <v>349</v>
      </c>
      <c r="D57" s="174" t="s">
        <v>226</v>
      </c>
      <c r="E57" s="159"/>
      <c r="F57" s="160"/>
      <c r="G57" s="160"/>
      <c r="H57" s="160"/>
      <c r="I57" s="160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6"/>
      <c r="U57" s="156"/>
      <c r="V57" s="159"/>
      <c r="W57" s="156"/>
      <c r="X57" s="156"/>
      <c r="Y57" s="156"/>
      <c r="Z57" s="156"/>
    </row>
    <row r="58" spans="1:26" ht="25.05" customHeight="1">
      <c r="A58" s="180"/>
      <c r="B58" s="176" t="s">
        <v>350</v>
      </c>
      <c r="C58" s="181" t="s">
        <v>351</v>
      </c>
      <c r="D58" s="176" t="s">
        <v>352</v>
      </c>
      <c r="E58" s="176" t="s">
        <v>102</v>
      </c>
      <c r="F58" s="177">
        <v>16.74</v>
      </c>
      <c r="G58" s="182"/>
      <c r="H58" s="182"/>
      <c r="I58" s="177">
        <f>ROUND(F58*(G58+H58),3)</f>
        <v>0</v>
      </c>
      <c r="J58" s="176">
        <f>ROUND(F58*(N58),3)</f>
        <v>0</v>
      </c>
      <c r="K58" s="178">
        <f>ROUND(F58*(O58),3)</f>
        <v>0</v>
      </c>
      <c r="L58" s="178">
        <f>ROUND(F58*(G58),3)</f>
        <v>0</v>
      </c>
      <c r="M58" s="178">
        <f>ROUND(F58*(H58),3)</f>
        <v>0</v>
      </c>
      <c r="N58" s="178">
        <v>0</v>
      </c>
      <c r="O58" s="178"/>
      <c r="P58" s="183">
        <v>0.00017999999999999998</v>
      </c>
      <c r="Q58" s="183"/>
      <c r="R58" s="183">
        <v>0.00017999999999999998</v>
      </c>
      <c r="S58" s="178">
        <f>ROUND(F58*(P58),3)</f>
        <v>0.003</v>
      </c>
      <c r="T58" s="179"/>
      <c r="U58" s="179"/>
      <c r="V58" s="183"/>
      <c r="Z58">
        <v>0</v>
      </c>
    </row>
    <row r="59" spans="1:26" ht="25.05" customHeight="1">
      <c r="A59" s="180"/>
      <c r="B59" s="176" t="s">
        <v>350</v>
      </c>
      <c r="C59" s="181" t="s">
        <v>410</v>
      </c>
      <c r="D59" s="176" t="s">
        <v>411</v>
      </c>
      <c r="E59" s="176" t="s">
        <v>102</v>
      </c>
      <c r="F59" s="177">
        <v>16.74</v>
      </c>
      <c r="G59" s="182"/>
      <c r="H59" s="182"/>
      <c r="I59" s="177">
        <f>ROUND(F59*(G59+H59),3)</f>
        <v>0</v>
      </c>
      <c r="J59" s="176">
        <f>ROUND(F59*(N59),3)</f>
        <v>0</v>
      </c>
      <c r="K59" s="178">
        <f>ROUND(F59*(O59),3)</f>
        <v>0</v>
      </c>
      <c r="L59" s="178">
        <f>ROUND(F59*(G59),3)</f>
        <v>0</v>
      </c>
      <c r="M59" s="178">
        <f>ROUND(F59*(H59),3)</f>
        <v>0</v>
      </c>
      <c r="N59" s="178">
        <v>0</v>
      </c>
      <c r="O59" s="178"/>
      <c r="P59" s="183">
        <v>8.999999999999999E-05</v>
      </c>
      <c r="Q59" s="183"/>
      <c r="R59" s="183">
        <v>8.999999999999999E-05</v>
      </c>
      <c r="S59" s="178">
        <f>ROUND(F59*(P59),3)</f>
        <v>0.002</v>
      </c>
      <c r="T59" s="179"/>
      <c r="U59" s="179"/>
      <c r="V59" s="183"/>
      <c r="Z59">
        <v>0</v>
      </c>
    </row>
    <row r="60" spans="1:26" ht="25.05" customHeight="1">
      <c r="A60" s="180"/>
      <c r="B60" s="176" t="s">
        <v>350</v>
      </c>
      <c r="C60" s="181" t="s">
        <v>412</v>
      </c>
      <c r="D60" s="176" t="s">
        <v>413</v>
      </c>
      <c r="E60" s="176" t="s">
        <v>102</v>
      </c>
      <c r="F60" s="177">
        <v>178.24</v>
      </c>
      <c r="G60" s="182"/>
      <c r="H60" s="182"/>
      <c r="I60" s="177">
        <f>ROUND(F60*(G60+H60),3)</f>
        <v>0</v>
      </c>
      <c r="J60" s="176">
        <f>ROUND(F60*(N60),3)</f>
        <v>0</v>
      </c>
      <c r="K60" s="178">
        <f>ROUND(F60*(O60),3)</f>
        <v>0</v>
      </c>
      <c r="L60" s="178">
        <f>ROUND(F60*(G60),3)</f>
        <v>0</v>
      </c>
      <c r="M60" s="178">
        <f>ROUND(F60*(H60),3)</f>
        <v>0</v>
      </c>
      <c r="N60" s="178">
        <v>0</v>
      </c>
      <c r="O60" s="178"/>
      <c r="P60" s="183">
        <v>0.00026000000000000003</v>
      </c>
      <c r="Q60" s="183"/>
      <c r="R60" s="183">
        <v>0.00026000000000000003</v>
      </c>
      <c r="S60" s="178">
        <f>ROUND(F60*(P60),3)</f>
        <v>0.046</v>
      </c>
      <c r="T60" s="179"/>
      <c r="U60" s="179"/>
      <c r="V60" s="183"/>
      <c r="Z60">
        <v>0</v>
      </c>
    </row>
    <row r="61" spans="1:26" ht="25.05" customHeight="1">
      <c r="A61" s="180"/>
      <c r="B61" s="176" t="s">
        <v>350</v>
      </c>
      <c r="C61" s="181" t="s">
        <v>414</v>
      </c>
      <c r="D61" s="176" t="s">
        <v>415</v>
      </c>
      <c r="E61" s="176" t="s">
        <v>102</v>
      </c>
      <c r="F61" s="177">
        <v>178.24</v>
      </c>
      <c r="G61" s="182"/>
      <c r="H61" s="182"/>
      <c r="I61" s="177">
        <f>ROUND(F61*(G61+H61),3)</f>
        <v>0</v>
      </c>
      <c r="J61" s="176">
        <f>ROUND(F61*(N61),3)</f>
        <v>0</v>
      </c>
      <c r="K61" s="178">
        <f>ROUND(F61*(O61),3)</f>
        <v>0</v>
      </c>
      <c r="L61" s="178">
        <f>ROUND(F61*(G61),3)</f>
        <v>0</v>
      </c>
      <c r="M61" s="178">
        <f>ROUND(F61*(H61),3)</f>
        <v>0</v>
      </c>
      <c r="N61" s="178">
        <v>0</v>
      </c>
      <c r="O61" s="178"/>
      <c r="P61" s="183">
        <v>7E-05</v>
      </c>
      <c r="Q61" s="183"/>
      <c r="R61" s="183">
        <v>7E-05</v>
      </c>
      <c r="S61" s="178">
        <f>ROUND(F61*(P61),3)</f>
        <v>0.012</v>
      </c>
      <c r="T61" s="179"/>
      <c r="U61" s="179"/>
      <c r="V61" s="183"/>
      <c r="Z61">
        <v>0</v>
      </c>
    </row>
    <row r="62" spans="1:26" ht="15">
      <c r="A62" s="159"/>
      <c r="B62" s="159"/>
      <c r="C62" s="175" t="s">
        <v>349</v>
      </c>
      <c r="D62" s="174" t="s">
        <v>226</v>
      </c>
      <c r="E62" s="159"/>
      <c r="F62" s="160"/>
      <c r="G62" s="162">
        <f>ROUND((SUM(L57:L61))/1,3)</f>
        <v>0</v>
      </c>
      <c r="H62" s="162">
        <f>ROUND((SUM(M57:M61))/1,3)</f>
        <v>0</v>
      </c>
      <c r="I62" s="162">
        <f>ROUND((SUM(I57:I61))/1,3)</f>
        <v>0</v>
      </c>
      <c r="J62" s="159"/>
      <c r="K62" s="159"/>
      <c r="L62" s="159">
        <f>ROUND((SUM(L57:L61))/1,3)</f>
        <v>0</v>
      </c>
      <c r="M62" s="159">
        <f>ROUND((SUM(M57:M61))/1,3)</f>
        <v>0</v>
      </c>
      <c r="N62" s="159"/>
      <c r="O62" s="159"/>
      <c r="P62" s="162"/>
      <c r="Q62" s="159"/>
      <c r="R62" s="159"/>
      <c r="S62" s="162">
        <f>ROUND((SUM(S57:S61))/1,3)</f>
        <v>0.063</v>
      </c>
      <c r="T62" s="156"/>
      <c r="U62" s="156"/>
      <c r="V62" s="2">
        <f>ROUND((SUM(V57:V61))/1,3)</f>
        <v>0</v>
      </c>
      <c r="W62" s="156"/>
      <c r="X62" s="156"/>
      <c r="Y62" s="156"/>
      <c r="Z62" s="156"/>
    </row>
    <row r="63" spans="1:22" ht="15">
      <c r="A63" s="1"/>
      <c r="B63" s="1"/>
      <c r="C63" s="1"/>
      <c r="D63" s="1"/>
      <c r="E63" s="1"/>
      <c r="F63" s="152"/>
      <c r="G63" s="152"/>
      <c r="H63" s="152"/>
      <c r="I63" s="152"/>
      <c r="J63" s="1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2" ht="15">
      <c r="A64" s="159"/>
      <c r="B64" s="159"/>
      <c r="C64" s="159"/>
      <c r="D64" s="2" t="s">
        <v>223</v>
      </c>
      <c r="E64" s="159"/>
      <c r="F64" s="160"/>
      <c r="G64" s="162">
        <f>ROUND((SUM(L41:L63))/2,3)</f>
        <v>0</v>
      </c>
      <c r="H64" s="162">
        <f>ROUND((SUM(M41:M63))/2,3)</f>
        <v>0</v>
      </c>
      <c r="I64" s="162">
        <f>ROUND((SUM(I41:I63))/2,3)</f>
        <v>0</v>
      </c>
      <c r="J64" s="192"/>
      <c r="K64" s="159"/>
      <c r="L64" s="160">
        <f>ROUND((SUM(L41:L63))/2,3)</f>
        <v>0</v>
      </c>
      <c r="M64" s="160">
        <f>ROUND((SUM(M41:M63))/2,3)</f>
        <v>0</v>
      </c>
      <c r="N64" s="159"/>
      <c r="O64" s="159"/>
      <c r="P64" s="162"/>
      <c r="Q64" s="159"/>
      <c r="R64" s="159"/>
      <c r="S64" s="162">
        <f>ROUND((SUM(S41:S63))/2,3)</f>
        <v>1.014</v>
      </c>
      <c r="T64" s="156"/>
      <c r="U64" s="156"/>
      <c r="V64" s="2">
        <f>ROUND((SUM(V41:V63))/2,3)</f>
        <v>0</v>
      </c>
    </row>
    <row r="65" spans="1:22" ht="15">
      <c r="A65" s="1"/>
      <c r="B65" s="1"/>
      <c r="C65" s="1"/>
      <c r="D65" s="1"/>
      <c r="E65" s="1"/>
      <c r="F65" s="152"/>
      <c r="G65" s="152"/>
      <c r="H65" s="152"/>
      <c r="I65" s="152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 ht="15">
      <c r="A66" s="159"/>
      <c r="B66" s="159"/>
      <c r="C66" s="159"/>
      <c r="D66" s="2" t="s">
        <v>78</v>
      </c>
      <c r="E66" s="159"/>
      <c r="F66" s="160"/>
      <c r="G66" s="160"/>
      <c r="H66" s="160"/>
      <c r="I66" s="160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6"/>
      <c r="U66" s="156"/>
      <c r="V66" s="159"/>
      <c r="W66" s="156"/>
      <c r="X66" s="156"/>
      <c r="Y66" s="156"/>
      <c r="Z66" s="156"/>
    </row>
    <row r="67" spans="1:26" ht="15">
      <c r="A67" s="159"/>
      <c r="B67" s="159"/>
      <c r="C67" s="175" t="s">
        <v>208</v>
      </c>
      <c r="D67" s="174" t="s">
        <v>79</v>
      </c>
      <c r="E67" s="159"/>
      <c r="F67" s="160"/>
      <c r="G67" s="160"/>
      <c r="H67" s="160"/>
      <c r="I67" s="160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6"/>
      <c r="U67" s="156"/>
      <c r="V67" s="159"/>
      <c r="W67" s="156"/>
      <c r="X67" s="156"/>
      <c r="Y67" s="156"/>
      <c r="Z67" s="156"/>
    </row>
    <row r="68" spans="1:26" ht="25.05" customHeight="1">
      <c r="A68" s="180"/>
      <c r="B68" s="176" t="s">
        <v>209</v>
      </c>
      <c r="C68" s="181" t="s">
        <v>210</v>
      </c>
      <c r="D68" s="176" t="s">
        <v>211</v>
      </c>
      <c r="E68" s="176" t="s">
        <v>109</v>
      </c>
      <c r="F68" s="177">
        <v>10</v>
      </c>
      <c r="G68" s="182"/>
      <c r="H68" s="182"/>
      <c r="I68" s="177">
        <f>ROUND(F68*(G68+H68),3)</f>
        <v>0</v>
      </c>
      <c r="J68" s="176">
        <f>ROUND(F68*(N68),3)</f>
        <v>0</v>
      </c>
      <c r="K68" s="178">
        <f>ROUND(F68*(O68),3)</f>
        <v>0</v>
      </c>
      <c r="L68" s="178">
        <f>ROUND(F68*(G68),3)</f>
        <v>0</v>
      </c>
      <c r="M68" s="178">
        <f>ROUND(F68*(H68),3)</f>
        <v>0</v>
      </c>
      <c r="N68" s="178">
        <v>0</v>
      </c>
      <c r="O68" s="178"/>
      <c r="P68" s="183"/>
      <c r="Q68" s="183"/>
      <c r="R68" s="183"/>
      <c r="S68" s="178">
        <f>ROUND(F68*(P68),3)</f>
        <v>0</v>
      </c>
      <c r="T68" s="179"/>
      <c r="U68" s="179"/>
      <c r="V68" s="183"/>
      <c r="Z68">
        <v>0</v>
      </c>
    </row>
    <row r="69" spans="1:22" ht="15">
      <c r="A69" s="159"/>
      <c r="B69" s="159"/>
      <c r="C69" s="174">
        <v>921</v>
      </c>
      <c r="D69" s="174" t="s">
        <v>79</v>
      </c>
      <c r="E69" s="159"/>
      <c r="F69" s="160"/>
      <c r="G69" s="162">
        <f>ROUND((SUM(L67:L68))/1,3)</f>
        <v>0</v>
      </c>
      <c r="H69" s="162">
        <f>ROUND((SUM(M67:M68))/1,3)</f>
        <v>0</v>
      </c>
      <c r="I69" s="162">
        <f>ROUND((SUM(I67:I68))/1,3)</f>
        <v>0</v>
      </c>
      <c r="J69" s="159"/>
      <c r="K69" s="159"/>
      <c r="L69" s="159">
        <f>ROUND((SUM(L67:L68))/1,3)</f>
        <v>0</v>
      </c>
      <c r="M69" s="159">
        <f>ROUND((SUM(M67:M68))/1,3)</f>
        <v>0</v>
      </c>
      <c r="N69" s="159"/>
      <c r="O69" s="159"/>
      <c r="P69" s="162"/>
      <c r="Q69" s="1"/>
      <c r="R69" s="1"/>
      <c r="S69" s="162">
        <f>ROUND((SUM(S67:S68))/1,3)</f>
        <v>0</v>
      </c>
      <c r="T69" s="193"/>
      <c r="U69" s="193"/>
      <c r="V69" s="2">
        <f>ROUND((SUM(V67:V68))/1,3)</f>
        <v>0</v>
      </c>
    </row>
    <row r="70" spans="1:22" ht="15">
      <c r="A70" s="1"/>
      <c r="B70" s="1"/>
      <c r="C70" s="1"/>
      <c r="D70" s="1"/>
      <c r="E70" s="1"/>
      <c r="F70" s="152"/>
      <c r="G70" s="152"/>
      <c r="H70" s="152"/>
      <c r="I70" s="152"/>
      <c r="J70" s="1"/>
      <c r="K70" s="1"/>
      <c r="L70" s="1"/>
      <c r="M70" s="1"/>
      <c r="N70" s="1"/>
      <c r="O70" s="1"/>
      <c r="P70" s="1"/>
      <c r="Q70" s="1"/>
      <c r="R70" s="1"/>
      <c r="S70" s="1"/>
      <c r="V70" s="1"/>
    </row>
    <row r="71" spans="1:22" ht="15">
      <c r="A71" s="159"/>
      <c r="B71" s="159"/>
      <c r="C71" s="159"/>
      <c r="D71" s="2" t="s">
        <v>78</v>
      </c>
      <c r="E71" s="159"/>
      <c r="F71" s="160"/>
      <c r="G71" s="162">
        <f>ROUND((SUM(L66:L70))/2,3)</f>
        <v>0</v>
      </c>
      <c r="H71" s="162">
        <f>ROUND((SUM(M66:M70))/2,3)</f>
        <v>0</v>
      </c>
      <c r="I71" s="162">
        <f>ROUND((SUM(I66:I70))/2,3)</f>
        <v>0</v>
      </c>
      <c r="J71" s="159"/>
      <c r="K71" s="159"/>
      <c r="L71" s="159">
        <f>ROUND((SUM(L66:L70))/2,3)</f>
        <v>0</v>
      </c>
      <c r="M71" s="159">
        <f>ROUND((SUM(M66:M70))/2,3)</f>
        <v>0</v>
      </c>
      <c r="N71" s="159"/>
      <c r="O71" s="159"/>
      <c r="P71" s="162"/>
      <c r="Q71" s="1"/>
      <c r="R71" s="1"/>
      <c r="S71" s="162">
        <f>ROUND((SUM(S66:S70))/2,3)</f>
        <v>0</v>
      </c>
      <c r="V71" s="2">
        <f>ROUND((SUM(V66:V70))/2,3)</f>
        <v>0</v>
      </c>
    </row>
    <row r="72" spans="1:26" ht="15">
      <c r="A72" s="195"/>
      <c r="B72" s="195"/>
      <c r="C72" s="195"/>
      <c r="D72" s="195" t="s">
        <v>81</v>
      </c>
      <c r="E72" s="195"/>
      <c r="F72" s="196"/>
      <c r="G72" s="196">
        <f>ROUND((SUM(L9:L71))/3,3)</f>
        <v>0</v>
      </c>
      <c r="H72" s="196">
        <f>ROUND((SUM(M9:M71))/3,3)</f>
        <v>0</v>
      </c>
      <c r="I72" s="196">
        <f>ROUND((SUM(I9:I71))/3,3)</f>
        <v>0</v>
      </c>
      <c r="J72" s="195"/>
      <c r="K72" s="196">
        <f>ROUND((SUM(K9:K71))/3,3)</f>
        <v>0</v>
      </c>
      <c r="L72" s="195">
        <f>ROUND((SUM(L9:L71))/3,3)</f>
        <v>0</v>
      </c>
      <c r="M72" s="195">
        <f>ROUND((SUM(M9:M71))/3,3)</f>
        <v>0</v>
      </c>
      <c r="N72" s="195"/>
      <c r="O72" s="195"/>
      <c r="P72" s="196"/>
      <c r="Q72" s="195"/>
      <c r="R72" s="196"/>
      <c r="S72" s="196">
        <f>ROUND((SUM(S9:S71))/3,3)</f>
        <v>47.295</v>
      </c>
      <c r="T72" s="197"/>
      <c r="U72" s="197"/>
      <c r="V72" s="195">
        <f>ROUND((SUM(V9:V71))/3,3)</f>
        <v>0</v>
      </c>
      <c r="X72" s="194"/>
      <c r="Y72">
        <f>(SUM(Y9:Y71))</f>
        <v>0</v>
      </c>
      <c r="Z72">
        <f>(SUM(Z9:Z71))</f>
        <v>0</v>
      </c>
    </row>
  </sheetData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Rovné, V. Hrušov - Zásobovanie vodou / SO Oplotenie</oddHeader>
    <oddFooter xml:space="preserve">&amp;L&amp;7Spracované systémom Systematic® Kalkulus, tel.: 051 77 10 585&amp;RStrana &amp;P z &amp;N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5C698-1155-41DC-8E4D-63FC0AECB704}">
  <dimension ref="A1:Z41"/>
  <sheetViews>
    <sheetView workbookViewId="0" topLeftCell="A1"/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8.8515625" style="0" customWidth="1"/>
    <col min="28" max="16384" width="8.8515625" style="0" hidden="1" customWidth="1"/>
  </cols>
  <sheetData>
    <row r="1" spans="1:23" ht="28.05" customHeight="1" thickBot="1">
      <c r="A1" s="3"/>
      <c r="B1" s="14"/>
      <c r="C1" s="14"/>
      <c r="D1" s="14"/>
      <c r="E1" s="14"/>
      <c r="F1" s="15" t="s">
        <v>17</v>
      </c>
      <c r="G1" s="14"/>
      <c r="H1" s="14"/>
      <c r="I1" s="14"/>
      <c r="J1" s="14"/>
      <c r="W1">
        <v>30.126</v>
      </c>
    </row>
    <row r="2" spans="1:10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10" ht="18" customHeight="1">
      <c r="A3" s="13"/>
      <c r="B3" s="34" t="s">
        <v>416</v>
      </c>
      <c r="C3" s="35"/>
      <c r="D3" s="36"/>
      <c r="E3" s="36"/>
      <c r="F3" s="36"/>
      <c r="G3" s="17"/>
      <c r="H3" s="17"/>
      <c r="I3" s="40" t="s">
        <v>18</v>
      </c>
      <c r="J3" s="30"/>
    </row>
    <row r="4" spans="1:10" ht="18" customHeight="1">
      <c r="A4" s="13"/>
      <c r="B4" s="23"/>
      <c r="C4" s="20"/>
      <c r="D4" s="17"/>
      <c r="E4" s="17"/>
      <c r="F4" s="17"/>
      <c r="G4" s="17"/>
      <c r="H4" s="17"/>
      <c r="I4" s="40" t="s">
        <v>20</v>
      </c>
      <c r="J4" s="30"/>
    </row>
    <row r="5" spans="1:10" ht="18" customHeight="1" thickBot="1">
      <c r="A5" s="13"/>
      <c r="B5" s="41" t="s">
        <v>21</v>
      </c>
      <c r="C5" s="20"/>
      <c r="D5" s="17"/>
      <c r="E5" s="17"/>
      <c r="F5" s="42" t="s">
        <v>22</v>
      </c>
      <c r="G5" s="17"/>
      <c r="H5" s="17"/>
      <c r="I5" s="40" t="s">
        <v>23</v>
      </c>
      <c r="J5" s="43" t="s">
        <v>24</v>
      </c>
    </row>
    <row r="6" spans="1:10" ht="19.95" customHeight="1" thickTop="1">
      <c r="A6" s="13"/>
      <c r="B6" s="56" t="s">
        <v>25</v>
      </c>
      <c r="C6" s="52"/>
      <c r="D6" s="52"/>
      <c r="E6" s="52"/>
      <c r="F6" s="52"/>
      <c r="G6" s="52"/>
      <c r="H6" s="52"/>
      <c r="I6" s="52"/>
      <c r="J6" s="53"/>
    </row>
    <row r="7" spans="1:10" ht="18" customHeight="1">
      <c r="A7" s="13"/>
      <c r="B7" s="58" t="s">
        <v>28</v>
      </c>
      <c r="C7" s="45"/>
      <c r="D7" s="18"/>
      <c r="E7" s="18"/>
      <c r="F7" s="18"/>
      <c r="G7" s="59" t="s">
        <v>29</v>
      </c>
      <c r="H7" s="18"/>
      <c r="I7" s="28"/>
      <c r="J7" s="46"/>
    </row>
    <row r="8" spans="1:10" ht="19.95" customHeight="1">
      <c r="A8" s="13"/>
      <c r="B8" s="57" t="s">
        <v>26</v>
      </c>
      <c r="C8" s="54"/>
      <c r="D8" s="54"/>
      <c r="E8" s="54"/>
      <c r="F8" s="54"/>
      <c r="G8" s="54"/>
      <c r="H8" s="54"/>
      <c r="I8" s="54"/>
      <c r="J8" s="55"/>
    </row>
    <row r="9" spans="1:10" ht="18" customHeight="1">
      <c r="A9" s="13"/>
      <c r="B9" s="41" t="s">
        <v>30</v>
      </c>
      <c r="C9" s="20"/>
      <c r="D9" s="17"/>
      <c r="E9" s="17"/>
      <c r="F9" s="17"/>
      <c r="G9" s="42" t="s">
        <v>31</v>
      </c>
      <c r="H9" s="17"/>
      <c r="I9" s="27"/>
      <c r="J9" s="30"/>
    </row>
    <row r="10" spans="1:10" ht="19.95" customHeight="1">
      <c r="A10" s="13"/>
      <c r="B10" s="57" t="s">
        <v>27</v>
      </c>
      <c r="C10" s="54"/>
      <c r="D10" s="54"/>
      <c r="E10" s="54"/>
      <c r="F10" s="54"/>
      <c r="G10" s="54"/>
      <c r="H10" s="54"/>
      <c r="I10" s="54"/>
      <c r="J10" s="55"/>
    </row>
    <row r="11" spans="1:10" ht="18" customHeight="1" thickBot="1">
      <c r="A11" s="13"/>
      <c r="B11" s="41" t="s">
        <v>30</v>
      </c>
      <c r="C11" s="20"/>
      <c r="D11" s="17"/>
      <c r="E11" s="17"/>
      <c r="F11" s="17"/>
      <c r="G11" s="42" t="s">
        <v>31</v>
      </c>
      <c r="H11" s="17"/>
      <c r="I11" s="27"/>
      <c r="J11" s="30"/>
    </row>
    <row r="12" spans="1:10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10" ht="18" customHeight="1" thickTop="1">
      <c r="A14" s="13"/>
      <c r="B14" s="61" t="s">
        <v>32</v>
      </c>
      <c r="C14" s="89" t="s">
        <v>6</v>
      </c>
      <c r="D14" s="90" t="s">
        <v>61</v>
      </c>
      <c r="E14" s="91" t="s">
        <v>62</v>
      </c>
      <c r="F14" s="89" t="s">
        <v>63</v>
      </c>
      <c r="G14" s="61" t="s">
        <v>39</v>
      </c>
      <c r="H14" s="48"/>
      <c r="I14" s="50"/>
      <c r="J14" s="51"/>
    </row>
    <row r="15" spans="1:10" ht="18" customHeight="1">
      <c r="A15" s="13"/>
      <c r="B15" s="96">
        <v>1</v>
      </c>
      <c r="C15" s="97" t="s">
        <v>33</v>
      </c>
      <c r="D15" s="98">
        <f>'Rekap 8251'!B15</f>
        <v>0</v>
      </c>
      <c r="E15" s="99">
        <f>'Rekap 8251'!C15</f>
        <v>0</v>
      </c>
      <c r="F15" s="97">
        <f>'Rekap 8251'!D15</f>
        <v>0</v>
      </c>
      <c r="G15" s="62">
        <v>7</v>
      </c>
      <c r="H15" s="64" t="s">
        <v>40</v>
      </c>
      <c r="I15" s="28"/>
      <c r="J15" s="66">
        <v>0</v>
      </c>
    </row>
    <row r="16" spans="1:10" ht="18" customHeight="1">
      <c r="A16" s="13"/>
      <c r="B16" s="94">
        <v>2</v>
      </c>
      <c r="C16" s="95" t="s">
        <v>34</v>
      </c>
      <c r="D16" s="100"/>
      <c r="E16" s="101"/>
      <c r="F16" s="110"/>
      <c r="G16" s="113"/>
      <c r="H16" s="125"/>
      <c r="I16" s="127"/>
      <c r="J16" s="120"/>
    </row>
    <row r="17" spans="1:10" ht="18" customHeight="1">
      <c r="A17" s="13"/>
      <c r="B17" s="68">
        <v>3</v>
      </c>
      <c r="C17" s="71" t="s">
        <v>35</v>
      </c>
      <c r="D17" s="92">
        <f>'Rekap 8251'!B19</f>
        <v>0</v>
      </c>
      <c r="E17" s="93">
        <f>'Rekap 8251'!C19</f>
        <v>0</v>
      </c>
      <c r="F17" s="85">
        <f>'Rekap 8251'!D19</f>
        <v>0</v>
      </c>
      <c r="G17" s="62">
        <v>8</v>
      </c>
      <c r="H17" s="72" t="s">
        <v>41</v>
      </c>
      <c r="I17" s="127"/>
      <c r="J17" s="120">
        <f>'SO 8251'!Z58</f>
        <v>0</v>
      </c>
    </row>
    <row r="18" spans="1:10" ht="18" customHeight="1">
      <c r="A18" s="13"/>
      <c r="B18" s="62">
        <v>4</v>
      </c>
      <c r="C18" s="72" t="s">
        <v>36</v>
      </c>
      <c r="D18" s="76"/>
      <c r="E18" s="75"/>
      <c r="F18" s="78"/>
      <c r="G18" s="62">
        <v>9</v>
      </c>
      <c r="H18" s="72" t="s">
        <v>42</v>
      </c>
      <c r="I18" s="127"/>
      <c r="J18" s="120">
        <v>0</v>
      </c>
    </row>
    <row r="19" spans="1:10" ht="18" customHeight="1">
      <c r="A19" s="13"/>
      <c r="B19" s="62">
        <v>5</v>
      </c>
      <c r="C19" s="72" t="s">
        <v>37</v>
      </c>
      <c r="D19" s="76"/>
      <c r="E19" s="75"/>
      <c r="F19" s="78"/>
      <c r="G19" s="113"/>
      <c r="H19" s="125"/>
      <c r="I19" s="127"/>
      <c r="J19" s="126"/>
    </row>
    <row r="20" spans="1:10" ht="18" customHeight="1" thickBot="1">
      <c r="A20" s="13"/>
      <c r="B20" s="62">
        <v>6</v>
      </c>
      <c r="C20" s="73" t="s">
        <v>38</v>
      </c>
      <c r="D20" s="77"/>
      <c r="E20" s="105"/>
      <c r="F20" s="111">
        <f>SUM(F15:F19)</f>
        <v>0</v>
      </c>
      <c r="G20" s="62">
        <v>10</v>
      </c>
      <c r="H20" s="72" t="s">
        <v>38</v>
      </c>
      <c r="I20" s="129"/>
      <c r="J20" s="104">
        <f>SUM(J15:J19)</f>
        <v>0</v>
      </c>
    </row>
    <row r="21" spans="1:10" ht="18" customHeight="1" thickTop="1">
      <c r="A21" s="13"/>
      <c r="B21" s="67" t="s">
        <v>50</v>
      </c>
      <c r="C21" s="70" t="s">
        <v>51</v>
      </c>
      <c r="D21" s="74"/>
      <c r="E21" s="19"/>
      <c r="F21" s="103"/>
      <c r="G21" s="67" t="s">
        <v>57</v>
      </c>
      <c r="H21" s="63" t="s">
        <v>51</v>
      </c>
      <c r="I21" s="28"/>
      <c r="J21" s="130"/>
    </row>
    <row r="22" spans="1:26" ht="18" customHeight="1">
      <c r="A22" s="13"/>
      <c r="B22" s="68">
        <v>11</v>
      </c>
      <c r="C22" s="64" t="s">
        <v>52</v>
      </c>
      <c r="D22" s="84"/>
      <c r="E22" s="87" t="s">
        <v>55</v>
      </c>
      <c r="F22" s="85">
        <f>((F15*U22*0)+(F16*V22*0)+(F17*W22*0))/100</f>
        <v>0</v>
      </c>
      <c r="G22" s="68">
        <v>16</v>
      </c>
      <c r="H22" s="71" t="s">
        <v>58</v>
      </c>
      <c r="I22" s="128" t="s">
        <v>55</v>
      </c>
      <c r="J22" s="11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53</v>
      </c>
      <c r="D23" s="69"/>
      <c r="E23" s="87" t="s">
        <v>56</v>
      </c>
      <c r="F23" s="78">
        <f>((F15*U23*0)+(F16*V23*0)+(F17*W23*0))/100</f>
        <v>0</v>
      </c>
      <c r="G23" s="62">
        <v>17</v>
      </c>
      <c r="H23" s="72" t="s">
        <v>59</v>
      </c>
      <c r="I23" s="128" t="s">
        <v>55</v>
      </c>
      <c r="J23" s="12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54</v>
      </c>
      <c r="D24" s="69"/>
      <c r="E24" s="87" t="s">
        <v>55</v>
      </c>
      <c r="F24" s="78">
        <f>((F15*U24*0)+(F16*V24*0)+(F17*W24*0))/100</f>
        <v>0</v>
      </c>
      <c r="G24" s="62">
        <v>18</v>
      </c>
      <c r="H24" s="72" t="s">
        <v>60</v>
      </c>
      <c r="I24" s="128" t="s">
        <v>56</v>
      </c>
      <c r="J24" s="12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62">
        <v>14</v>
      </c>
      <c r="C25" s="20"/>
      <c r="D25" s="69"/>
      <c r="E25" s="88"/>
      <c r="F25" s="86"/>
      <c r="G25" s="62">
        <v>19</v>
      </c>
      <c r="H25" s="125"/>
      <c r="I25" s="127"/>
      <c r="J25" s="126"/>
    </row>
    <row r="26" spans="1:10" ht="18" customHeight="1" thickBot="1">
      <c r="A26" s="13"/>
      <c r="B26" s="62">
        <v>15</v>
      </c>
      <c r="C26" s="65"/>
      <c r="D26" s="69"/>
      <c r="E26" s="69"/>
      <c r="F26" s="112"/>
      <c r="G26" s="62">
        <v>20</v>
      </c>
      <c r="H26" s="72" t="s">
        <v>38</v>
      </c>
      <c r="I26" s="129"/>
      <c r="J26" s="104">
        <f>SUM(J22:J25)+SUM(F22:F25)</f>
        <v>0</v>
      </c>
    </row>
    <row r="27" spans="1:10" ht="18" customHeight="1" thickTop="1">
      <c r="A27" s="13"/>
      <c r="B27" s="106"/>
      <c r="C27" s="141" t="s">
        <v>66</v>
      </c>
      <c r="D27" s="134"/>
      <c r="E27" s="107"/>
      <c r="F27" s="29"/>
      <c r="G27" s="114" t="s">
        <v>43</v>
      </c>
      <c r="H27" s="109" t="s">
        <v>44</v>
      </c>
      <c r="I27" s="28"/>
      <c r="J27" s="31"/>
    </row>
    <row r="28" spans="1:10" ht="18" customHeight="1">
      <c r="A28" s="13"/>
      <c r="B28" s="26"/>
      <c r="C28" s="132"/>
      <c r="D28" s="135"/>
      <c r="E28" s="22"/>
      <c r="F28" s="13"/>
      <c r="G28" s="94">
        <v>21</v>
      </c>
      <c r="H28" s="95" t="s">
        <v>45</v>
      </c>
      <c r="I28" s="122"/>
      <c r="J28" s="102">
        <f>F20+J20+F26+J26</f>
        <v>0</v>
      </c>
    </row>
    <row r="29" spans="1:10" ht="18" customHeight="1">
      <c r="A29" s="13"/>
      <c r="B29" s="79"/>
      <c r="C29" s="133"/>
      <c r="D29" s="136"/>
      <c r="E29" s="22"/>
      <c r="F29" s="13"/>
      <c r="G29" s="68">
        <v>22</v>
      </c>
      <c r="H29" s="71" t="s">
        <v>46</v>
      </c>
      <c r="I29" s="123">
        <f>J28-SUM('SO 8251'!K9:'SO 8251'!K57)</f>
        <v>0</v>
      </c>
      <c r="J29" s="119">
        <f>ROUND(((ROUND(I29,3)*20)*1/100),3)</f>
        <v>0</v>
      </c>
    </row>
    <row r="30" spans="1:10" ht="18" customHeight="1">
      <c r="A30" s="13"/>
      <c r="B30" s="23"/>
      <c r="C30" s="125"/>
      <c r="D30" s="127"/>
      <c r="E30" s="22"/>
      <c r="F30" s="13"/>
      <c r="G30" s="62">
        <v>23</v>
      </c>
      <c r="H30" s="72" t="s">
        <v>47</v>
      </c>
      <c r="I30" s="87">
        <f>SUM('SO 8251'!K9:'SO 8251'!K57)</f>
        <v>0</v>
      </c>
      <c r="J30" s="120">
        <f>ROUND(((ROUND(I30,3)*0)/100),3)</f>
        <v>0</v>
      </c>
    </row>
    <row r="31" spans="1:10" ht="18" customHeight="1">
      <c r="A31" s="13"/>
      <c r="B31" s="24"/>
      <c r="C31" s="137"/>
      <c r="D31" s="138"/>
      <c r="E31" s="22"/>
      <c r="F31" s="13"/>
      <c r="G31" s="94">
        <v>24</v>
      </c>
      <c r="H31" s="95" t="s">
        <v>48</v>
      </c>
      <c r="I31" s="117"/>
      <c r="J31" s="131">
        <f>SUM(J28:J30)</f>
        <v>0</v>
      </c>
    </row>
    <row r="32" spans="1:10" ht="18" customHeight="1" thickBot="1">
      <c r="A32" s="13"/>
      <c r="B32" s="44"/>
      <c r="C32" s="118"/>
      <c r="D32" s="124"/>
      <c r="E32" s="80"/>
      <c r="F32" s="81"/>
      <c r="G32" s="68" t="s">
        <v>49</v>
      </c>
      <c r="H32" s="118"/>
      <c r="I32" s="124"/>
      <c r="J32" s="121"/>
    </row>
    <row r="33" spans="1:10" ht="18" customHeight="1" thickTop="1">
      <c r="A33" s="13"/>
      <c r="B33" s="106"/>
      <c r="C33" s="107"/>
      <c r="D33" s="139" t="s">
        <v>64</v>
      </c>
      <c r="E33" s="83"/>
      <c r="F33" s="108"/>
      <c r="G33" s="115">
        <v>26</v>
      </c>
      <c r="H33" s="140" t="s">
        <v>65</v>
      </c>
      <c r="I33" s="29"/>
      <c r="J33" s="116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79"/>
      <c r="C40" s="80"/>
      <c r="D40" s="14"/>
      <c r="E40" s="14"/>
      <c r="F40" s="14"/>
      <c r="G40" s="14"/>
      <c r="H40" s="14"/>
      <c r="I40" s="81"/>
      <c r="J40" s="82"/>
    </row>
    <row r="41" spans="1:10" ht="15" thickTop="1">
      <c r="A41" s="13"/>
      <c r="B41" s="83"/>
      <c r="C41" s="83"/>
      <c r="D41" s="83"/>
      <c r="E41" s="83"/>
      <c r="F41" s="83"/>
      <c r="G41" s="83"/>
      <c r="H41" s="83"/>
      <c r="I41" s="83"/>
      <c r="J41" s="83"/>
    </row>
  </sheetData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5DD48-8531-4E4B-86CC-126F4035BF15}">
  <dimension ref="A1:Z500"/>
  <sheetViews>
    <sheetView workbookViewId="0" topLeftCell="A1"/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8.8515625" style="0" hidden="1" customWidth="1"/>
    <col min="27" max="16384" width="8.8515625" style="0" hidden="1" customWidth="1"/>
  </cols>
  <sheetData>
    <row r="1" spans="1:23" ht="19.95" customHeight="1">
      <c r="A1" s="146" t="s">
        <v>25</v>
      </c>
      <c r="B1" s="144"/>
      <c r="C1" s="144"/>
      <c r="D1" s="145"/>
      <c r="E1" s="147" t="s">
        <v>22</v>
      </c>
      <c r="F1" s="143"/>
      <c r="W1">
        <v>30.126</v>
      </c>
    </row>
    <row r="2" spans="1:6" ht="19.95" customHeight="1">
      <c r="A2" s="146" t="s">
        <v>26</v>
      </c>
      <c r="B2" s="144"/>
      <c r="C2" s="144"/>
      <c r="D2" s="145"/>
      <c r="E2" s="147" t="s">
        <v>20</v>
      </c>
      <c r="F2" s="143"/>
    </row>
    <row r="3" spans="1:6" ht="19.95" customHeight="1">
      <c r="A3" s="146" t="s">
        <v>27</v>
      </c>
      <c r="B3" s="144"/>
      <c r="C3" s="144"/>
      <c r="D3" s="145"/>
      <c r="E3" s="147" t="s">
        <v>70</v>
      </c>
      <c r="F3" s="143"/>
    </row>
    <row r="4" spans="1:6" ht="15">
      <c r="A4" s="148" t="s">
        <v>1</v>
      </c>
      <c r="B4" s="142"/>
      <c r="C4" s="142"/>
      <c r="D4" s="142"/>
      <c r="E4" s="142"/>
      <c r="F4" s="142"/>
    </row>
    <row r="5" spans="1:6" ht="15">
      <c r="A5" s="148" t="s">
        <v>416</v>
      </c>
      <c r="B5" s="142"/>
      <c r="C5" s="142"/>
      <c r="D5" s="142"/>
      <c r="E5" s="142"/>
      <c r="F5" s="142"/>
    </row>
    <row r="6" spans="1:6" ht="15">
      <c r="A6" s="142"/>
      <c r="B6" s="142"/>
      <c r="C6" s="142"/>
      <c r="D6" s="142"/>
      <c r="E6" s="142"/>
      <c r="F6" s="142"/>
    </row>
    <row r="7" spans="1:6" ht="15">
      <c r="A7" s="142"/>
      <c r="B7" s="142"/>
      <c r="C7" s="142"/>
      <c r="D7" s="142"/>
      <c r="E7" s="142"/>
      <c r="F7" s="142"/>
    </row>
    <row r="8" spans="1:6" ht="15">
      <c r="A8" s="149" t="s">
        <v>71</v>
      </c>
      <c r="B8" s="142"/>
      <c r="C8" s="142"/>
      <c r="D8" s="142"/>
      <c r="E8" s="142"/>
      <c r="F8" s="142"/>
    </row>
    <row r="9" spans="1:6" ht="15">
      <c r="A9" s="150" t="s">
        <v>67</v>
      </c>
      <c r="B9" s="150" t="s">
        <v>61</v>
      </c>
      <c r="C9" s="150" t="s">
        <v>62</v>
      </c>
      <c r="D9" s="150" t="s">
        <v>38</v>
      </c>
      <c r="E9" s="150" t="s">
        <v>68</v>
      </c>
      <c r="F9" s="150" t="s">
        <v>69</v>
      </c>
    </row>
    <row r="10" spans="1:26" ht="15">
      <c r="A10" s="157" t="s">
        <v>72</v>
      </c>
      <c r="B10" s="158"/>
      <c r="C10" s="154"/>
      <c r="D10" s="154"/>
      <c r="E10" s="155"/>
      <c r="F10" s="155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15">
      <c r="A11" s="159" t="s">
        <v>73</v>
      </c>
      <c r="B11" s="160">
        <f>'SO 8251'!L27</f>
        <v>0</v>
      </c>
      <c r="C11" s="160">
        <f>'SO 8251'!M27</f>
        <v>0</v>
      </c>
      <c r="D11" s="160">
        <f>'SO 8251'!I27</f>
        <v>0</v>
      </c>
      <c r="E11" s="161">
        <f>'SO 8251'!S27</f>
        <v>0.056</v>
      </c>
      <c r="F11" s="161">
        <f>'SO 8251'!V27</f>
        <v>0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15">
      <c r="A12" s="159" t="s">
        <v>417</v>
      </c>
      <c r="B12" s="160">
        <f>'SO 8251'!L37</f>
        <v>0</v>
      </c>
      <c r="C12" s="160">
        <f>'SO 8251'!M37</f>
        <v>0</v>
      </c>
      <c r="D12" s="160">
        <f>'SO 8251'!I37</f>
        <v>0</v>
      </c>
      <c r="E12" s="161">
        <f>'SO 8251'!S37</f>
        <v>10079.709</v>
      </c>
      <c r="F12" s="161">
        <f>'SO 8251'!V37</f>
        <v>0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15">
      <c r="A13" s="159" t="s">
        <v>76</v>
      </c>
      <c r="B13" s="160">
        <f>'SO 8251'!L44</f>
        <v>0</v>
      </c>
      <c r="C13" s="160">
        <f>'SO 8251'!M44</f>
        <v>0</v>
      </c>
      <c r="D13" s="160">
        <f>'SO 8251'!I44</f>
        <v>0</v>
      </c>
      <c r="E13" s="161">
        <f>'SO 8251'!S44</f>
        <v>0</v>
      </c>
      <c r="F13" s="161">
        <f>'SO 8251'!V44</f>
        <v>0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15">
      <c r="A14" s="159" t="s">
        <v>77</v>
      </c>
      <c r="B14" s="160">
        <f>'SO 8251'!L48</f>
        <v>0</v>
      </c>
      <c r="C14" s="160">
        <f>'SO 8251'!M48</f>
        <v>0</v>
      </c>
      <c r="D14" s="160">
        <f>'SO 8251'!I48</f>
        <v>0</v>
      </c>
      <c r="E14" s="161">
        <f>'SO 8251'!S48</f>
        <v>0</v>
      </c>
      <c r="F14" s="161">
        <f>'SO 8251'!V48</f>
        <v>0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15">
      <c r="A15" s="2" t="s">
        <v>72</v>
      </c>
      <c r="B15" s="162">
        <f>'SO 8251'!L50</f>
        <v>0</v>
      </c>
      <c r="C15" s="162">
        <f>'SO 8251'!M50</f>
        <v>0</v>
      </c>
      <c r="D15" s="162">
        <f>'SO 8251'!I50</f>
        <v>0</v>
      </c>
      <c r="E15" s="163">
        <f>'SO 8251'!S50</f>
        <v>10079.765</v>
      </c>
      <c r="F15" s="163">
        <f>'SO 8251'!V50</f>
        <v>0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6" ht="15">
      <c r="A16" s="1"/>
      <c r="B16" s="152"/>
      <c r="C16" s="152"/>
      <c r="D16" s="152"/>
      <c r="E16" s="151"/>
      <c r="F16" s="151"/>
    </row>
    <row r="17" spans="1:26" ht="15">
      <c r="A17" s="2" t="s">
        <v>78</v>
      </c>
      <c r="B17" s="162"/>
      <c r="C17" s="160"/>
      <c r="D17" s="160"/>
      <c r="E17" s="161"/>
      <c r="F17" s="161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ht="15">
      <c r="A18" s="159" t="s">
        <v>79</v>
      </c>
      <c r="B18" s="160">
        <f>'SO 8251'!L55</f>
        <v>0</v>
      </c>
      <c r="C18" s="160">
        <f>'SO 8251'!M55</f>
        <v>0</v>
      </c>
      <c r="D18" s="160">
        <f>'SO 8251'!I55</f>
        <v>0</v>
      </c>
      <c r="E18" s="161">
        <f>'SO 8251'!S55</f>
        <v>0</v>
      </c>
      <c r="F18" s="161">
        <f>'SO 8251'!V55</f>
        <v>0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15">
      <c r="A19" s="2" t="s">
        <v>78</v>
      </c>
      <c r="B19" s="162">
        <f>'SO 8251'!L57</f>
        <v>0</v>
      </c>
      <c r="C19" s="162">
        <f>'SO 8251'!M57</f>
        <v>0</v>
      </c>
      <c r="D19" s="162">
        <f>'SO 8251'!I57</f>
        <v>0</v>
      </c>
      <c r="E19" s="163">
        <f>'SO 8251'!S57</f>
        <v>0</v>
      </c>
      <c r="F19" s="163">
        <f>'SO 8251'!V57</f>
        <v>0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6" ht="15">
      <c r="A20" s="1"/>
      <c r="B20" s="152"/>
      <c r="C20" s="152"/>
      <c r="D20" s="152"/>
      <c r="E20" s="151"/>
      <c r="F20" s="151"/>
    </row>
    <row r="21" spans="1:26" ht="15">
      <c r="A21" s="2" t="s">
        <v>81</v>
      </c>
      <c r="B21" s="162">
        <f>'SO 8251'!L58</f>
        <v>0</v>
      </c>
      <c r="C21" s="162">
        <f>'SO 8251'!M58</f>
        <v>0</v>
      </c>
      <c r="D21" s="162">
        <f>'SO 8251'!I58</f>
        <v>0</v>
      </c>
      <c r="E21" s="163">
        <f>'SO 8251'!S58</f>
        <v>10079.765</v>
      </c>
      <c r="F21" s="163">
        <f>'SO 8251'!V58</f>
        <v>0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6" ht="15">
      <c r="A22" s="1"/>
      <c r="B22" s="152"/>
      <c r="C22" s="152"/>
      <c r="D22" s="152"/>
      <c r="E22" s="151"/>
      <c r="F22" s="151"/>
    </row>
    <row r="23" spans="1:6" ht="15">
      <c r="A23" s="1"/>
      <c r="B23" s="152"/>
      <c r="C23" s="152"/>
      <c r="D23" s="152"/>
      <c r="E23" s="151"/>
      <c r="F23" s="151"/>
    </row>
    <row r="24" spans="1:6" ht="15">
      <c r="A24" s="1"/>
      <c r="B24" s="152"/>
      <c r="C24" s="152"/>
      <c r="D24" s="152"/>
      <c r="E24" s="151"/>
      <c r="F24" s="151"/>
    </row>
    <row r="25" spans="1:6" ht="15">
      <c r="A25" s="1"/>
      <c r="B25" s="152"/>
      <c r="C25" s="152"/>
      <c r="D25" s="152"/>
      <c r="E25" s="151"/>
      <c r="F25" s="151"/>
    </row>
    <row r="26" spans="1:6" ht="15">
      <c r="A26" s="1"/>
      <c r="B26" s="152"/>
      <c r="C26" s="152"/>
      <c r="D26" s="152"/>
      <c r="E26" s="151"/>
      <c r="F26" s="151"/>
    </row>
    <row r="27" spans="1:6" ht="15">
      <c r="A27" s="1"/>
      <c r="B27" s="152"/>
      <c r="C27" s="152"/>
      <c r="D27" s="152"/>
      <c r="E27" s="151"/>
      <c r="F27" s="151"/>
    </row>
    <row r="28" spans="1:6" ht="15">
      <c r="A28" s="1"/>
      <c r="B28" s="152"/>
      <c r="C28" s="152"/>
      <c r="D28" s="152"/>
      <c r="E28" s="151"/>
      <c r="F28" s="151"/>
    </row>
    <row r="29" spans="1:6" ht="15">
      <c r="A29" s="1"/>
      <c r="B29" s="152"/>
      <c r="C29" s="152"/>
      <c r="D29" s="152"/>
      <c r="E29" s="151"/>
      <c r="F29" s="151"/>
    </row>
    <row r="30" spans="1:6" ht="15">
      <c r="A30" s="1"/>
      <c r="B30" s="152"/>
      <c r="C30" s="152"/>
      <c r="D30" s="152"/>
      <c r="E30" s="151"/>
      <c r="F30" s="151"/>
    </row>
    <row r="31" spans="1:6" ht="15">
      <c r="A31" s="1"/>
      <c r="B31" s="152"/>
      <c r="C31" s="152"/>
      <c r="D31" s="152"/>
      <c r="E31" s="151"/>
      <c r="F31" s="151"/>
    </row>
    <row r="32" spans="1:6" ht="15">
      <c r="A32" s="1"/>
      <c r="B32" s="152"/>
      <c r="C32" s="152"/>
      <c r="D32" s="152"/>
      <c r="E32" s="151"/>
      <c r="F32" s="151"/>
    </row>
    <row r="33" spans="1:6" ht="15">
      <c r="A33" s="1"/>
      <c r="B33" s="152"/>
      <c r="C33" s="152"/>
      <c r="D33" s="152"/>
      <c r="E33" s="151"/>
      <c r="F33" s="151"/>
    </row>
    <row r="34" spans="1:6" ht="15">
      <c r="A34" s="1"/>
      <c r="B34" s="152"/>
      <c r="C34" s="152"/>
      <c r="D34" s="152"/>
      <c r="E34" s="151"/>
      <c r="F34" s="151"/>
    </row>
    <row r="35" spans="1:6" ht="15">
      <c r="A35" s="1"/>
      <c r="B35" s="152"/>
      <c r="C35" s="152"/>
      <c r="D35" s="152"/>
      <c r="E35" s="151"/>
      <c r="F35" s="151"/>
    </row>
    <row r="36" spans="1:6" ht="15">
      <c r="A36" s="1"/>
      <c r="B36" s="152"/>
      <c r="C36" s="152"/>
      <c r="D36" s="152"/>
      <c r="E36" s="151"/>
      <c r="F36" s="151"/>
    </row>
    <row r="37" spans="1:6" ht="15">
      <c r="A37" s="1"/>
      <c r="B37" s="152"/>
      <c r="C37" s="152"/>
      <c r="D37" s="152"/>
      <c r="E37" s="151"/>
      <c r="F37" s="151"/>
    </row>
    <row r="38" spans="1:6" ht="15">
      <c r="A38" s="1"/>
      <c r="B38" s="152"/>
      <c r="C38" s="152"/>
      <c r="D38" s="152"/>
      <c r="E38" s="151"/>
      <c r="F38" s="151"/>
    </row>
    <row r="39" spans="1:6" ht="15">
      <c r="A39" s="1"/>
      <c r="B39" s="152"/>
      <c r="C39" s="152"/>
      <c r="D39" s="152"/>
      <c r="E39" s="151"/>
      <c r="F39" s="151"/>
    </row>
    <row r="40" spans="1:6" ht="15">
      <c r="A40" s="1"/>
      <c r="B40" s="152"/>
      <c r="C40" s="152"/>
      <c r="D40" s="152"/>
      <c r="E40" s="151"/>
      <c r="F40" s="151"/>
    </row>
    <row r="41" spans="1:6" ht="15">
      <c r="A41" s="1"/>
      <c r="B41" s="152"/>
      <c r="C41" s="152"/>
      <c r="D41" s="152"/>
      <c r="E41" s="151"/>
      <c r="F41" s="151"/>
    </row>
    <row r="42" spans="1:6" ht="15">
      <c r="A42" s="1"/>
      <c r="B42" s="152"/>
      <c r="C42" s="152"/>
      <c r="D42" s="152"/>
      <c r="E42" s="151"/>
      <c r="F42" s="151"/>
    </row>
    <row r="43" spans="1:6" ht="15">
      <c r="A43" s="1"/>
      <c r="B43" s="152"/>
      <c r="C43" s="152"/>
      <c r="D43" s="152"/>
      <c r="E43" s="151"/>
      <c r="F43" s="151"/>
    </row>
    <row r="44" spans="1:6" ht="15">
      <c r="A44" s="1"/>
      <c r="B44" s="152"/>
      <c r="C44" s="152"/>
      <c r="D44" s="152"/>
      <c r="E44" s="151"/>
      <c r="F44" s="151"/>
    </row>
    <row r="45" spans="1:6" ht="15">
      <c r="A45" s="1"/>
      <c r="B45" s="152"/>
      <c r="C45" s="152"/>
      <c r="D45" s="152"/>
      <c r="E45" s="151"/>
      <c r="F45" s="151"/>
    </row>
    <row r="46" spans="1:6" ht="15">
      <c r="A46" s="1"/>
      <c r="B46" s="152"/>
      <c r="C46" s="152"/>
      <c r="D46" s="152"/>
      <c r="E46" s="151"/>
      <c r="F46" s="151"/>
    </row>
    <row r="47" spans="1:6" ht="15">
      <c r="A47" s="1"/>
      <c r="B47" s="152"/>
      <c r="C47" s="152"/>
      <c r="D47" s="152"/>
      <c r="E47" s="151"/>
      <c r="F47" s="151"/>
    </row>
    <row r="48" spans="1:6" ht="15">
      <c r="A48" s="1"/>
      <c r="B48" s="152"/>
      <c r="C48" s="152"/>
      <c r="D48" s="152"/>
      <c r="E48" s="151"/>
      <c r="F48" s="151"/>
    </row>
    <row r="49" spans="1:6" ht="15">
      <c r="A49" s="1"/>
      <c r="B49" s="152"/>
      <c r="C49" s="152"/>
      <c r="D49" s="152"/>
      <c r="E49" s="151"/>
      <c r="F49" s="151"/>
    </row>
    <row r="50" spans="1:6" ht="15">
      <c r="A50" s="1"/>
      <c r="B50" s="152"/>
      <c r="C50" s="152"/>
      <c r="D50" s="152"/>
      <c r="E50" s="151"/>
      <c r="F50" s="151"/>
    </row>
    <row r="51" spans="1:6" ht="15">
      <c r="A51" s="1"/>
      <c r="B51" s="152"/>
      <c r="C51" s="152"/>
      <c r="D51" s="152"/>
      <c r="E51" s="151"/>
      <c r="F51" s="151"/>
    </row>
    <row r="52" spans="1:6" ht="15">
      <c r="A52" s="1"/>
      <c r="B52" s="152"/>
      <c r="C52" s="152"/>
      <c r="D52" s="152"/>
      <c r="E52" s="151"/>
      <c r="F52" s="151"/>
    </row>
    <row r="53" spans="1:6" ht="15">
      <c r="A53" s="1"/>
      <c r="B53" s="152"/>
      <c r="C53" s="152"/>
      <c r="D53" s="152"/>
      <c r="E53" s="151"/>
      <c r="F53" s="151"/>
    </row>
    <row r="54" spans="1:6" ht="15">
      <c r="A54" s="1"/>
      <c r="B54" s="152"/>
      <c r="C54" s="152"/>
      <c r="D54" s="152"/>
      <c r="E54" s="151"/>
      <c r="F54" s="151"/>
    </row>
    <row r="55" spans="1:6" ht="15">
      <c r="A55" s="1"/>
      <c r="B55" s="152"/>
      <c r="C55" s="152"/>
      <c r="D55" s="152"/>
      <c r="E55" s="151"/>
      <c r="F55" s="151"/>
    </row>
    <row r="56" spans="1:6" ht="15">
      <c r="A56" s="1"/>
      <c r="B56" s="152"/>
      <c r="C56" s="152"/>
      <c r="D56" s="152"/>
      <c r="E56" s="151"/>
      <c r="F56" s="151"/>
    </row>
    <row r="57" spans="1:6" ht="15">
      <c r="A57" s="1"/>
      <c r="B57" s="152"/>
      <c r="C57" s="152"/>
      <c r="D57" s="152"/>
      <c r="E57" s="151"/>
      <c r="F57" s="151"/>
    </row>
    <row r="58" spans="1:6" ht="15">
      <c r="A58" s="1"/>
      <c r="B58" s="152"/>
      <c r="C58" s="152"/>
      <c r="D58" s="152"/>
      <c r="E58" s="151"/>
      <c r="F58" s="151"/>
    </row>
    <row r="59" spans="1:6" ht="15">
      <c r="A59" s="1"/>
      <c r="B59" s="152"/>
      <c r="C59" s="152"/>
      <c r="D59" s="152"/>
      <c r="E59" s="151"/>
      <c r="F59" s="151"/>
    </row>
    <row r="60" spans="1:6" ht="15">
      <c r="A60" s="1"/>
      <c r="B60" s="152"/>
      <c r="C60" s="152"/>
      <c r="D60" s="152"/>
      <c r="E60" s="151"/>
      <c r="F60" s="151"/>
    </row>
    <row r="61" spans="1:6" ht="15">
      <c r="A61" s="1"/>
      <c r="B61" s="152"/>
      <c r="C61" s="152"/>
      <c r="D61" s="152"/>
      <c r="E61" s="151"/>
      <c r="F61" s="151"/>
    </row>
    <row r="62" spans="1:6" ht="15">
      <c r="A62" s="1"/>
      <c r="B62" s="152"/>
      <c r="C62" s="152"/>
      <c r="D62" s="152"/>
      <c r="E62" s="151"/>
      <c r="F62" s="151"/>
    </row>
    <row r="63" spans="1:6" ht="15">
      <c r="A63" s="1"/>
      <c r="B63" s="152"/>
      <c r="C63" s="152"/>
      <c r="D63" s="152"/>
      <c r="E63" s="151"/>
      <c r="F63" s="151"/>
    </row>
    <row r="64" spans="1:6" ht="15">
      <c r="A64" s="1"/>
      <c r="B64" s="152"/>
      <c r="C64" s="152"/>
      <c r="D64" s="152"/>
      <c r="E64" s="151"/>
      <c r="F64" s="151"/>
    </row>
    <row r="65" spans="1:6" ht="15">
      <c r="A65" s="1"/>
      <c r="B65" s="152"/>
      <c r="C65" s="152"/>
      <c r="D65" s="152"/>
      <c r="E65" s="151"/>
      <c r="F65" s="151"/>
    </row>
    <row r="66" spans="1:6" ht="15">
      <c r="A66" s="1"/>
      <c r="B66" s="152"/>
      <c r="C66" s="152"/>
      <c r="D66" s="152"/>
      <c r="E66" s="151"/>
      <c r="F66" s="151"/>
    </row>
    <row r="67" spans="1:6" ht="15">
      <c r="A67" s="1"/>
      <c r="B67" s="152"/>
      <c r="C67" s="152"/>
      <c r="D67" s="152"/>
      <c r="E67" s="151"/>
      <c r="F67" s="151"/>
    </row>
    <row r="68" spans="1:6" ht="15">
      <c r="A68" s="1"/>
      <c r="B68" s="152"/>
      <c r="C68" s="152"/>
      <c r="D68" s="152"/>
      <c r="E68" s="151"/>
      <c r="F68" s="151"/>
    </row>
    <row r="69" spans="1:6" ht="15">
      <c r="A69" s="1"/>
      <c r="B69" s="152"/>
      <c r="C69" s="152"/>
      <c r="D69" s="152"/>
      <c r="E69" s="151"/>
      <c r="F69" s="151"/>
    </row>
    <row r="70" spans="1:6" ht="15">
      <c r="A70" s="1"/>
      <c r="B70" s="152"/>
      <c r="C70" s="152"/>
      <c r="D70" s="152"/>
      <c r="E70" s="151"/>
      <c r="F70" s="151"/>
    </row>
    <row r="71" spans="1:6" ht="15">
      <c r="A71" s="1"/>
      <c r="B71" s="152"/>
      <c r="C71" s="152"/>
      <c r="D71" s="152"/>
      <c r="E71" s="151"/>
      <c r="F71" s="151"/>
    </row>
    <row r="72" spans="1:6" ht="15">
      <c r="A72" s="1"/>
      <c r="B72" s="152"/>
      <c r="C72" s="152"/>
      <c r="D72" s="152"/>
      <c r="E72" s="151"/>
      <c r="F72" s="15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FB36-7897-4C8F-AB3D-ABB67C15DA37}">
  <dimension ref="A1:Z58"/>
  <sheetViews>
    <sheetView workbookViewId="0" topLeftCell="A1">
      <pane ySplit="8" topLeftCell="A9" activePane="bottomLeft" state="frozen"/>
      <selection pane="bottomLeft" activeCell="A9" sqref="A9:XFD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8.8515625" style="0" customWidth="1"/>
    <col min="28" max="16384" width="8.8515625" style="0" hidden="1" customWidth="1"/>
  </cols>
  <sheetData>
    <row r="1" spans="1:23" ht="19.95" customHeight="1">
      <c r="A1" s="12"/>
      <c r="B1" s="169" t="s">
        <v>25</v>
      </c>
      <c r="C1" s="167"/>
      <c r="D1" s="167"/>
      <c r="E1" s="167"/>
      <c r="F1" s="167"/>
      <c r="G1" s="167"/>
      <c r="H1" s="168"/>
      <c r="I1" s="170" t="s">
        <v>22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95" customHeight="1">
      <c r="A2" s="12"/>
      <c r="B2" s="169" t="s">
        <v>26</v>
      </c>
      <c r="C2" s="167"/>
      <c r="D2" s="167"/>
      <c r="E2" s="167"/>
      <c r="F2" s="167"/>
      <c r="G2" s="167"/>
      <c r="H2" s="168"/>
      <c r="I2" s="170" t="s">
        <v>20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95" customHeight="1">
      <c r="A3" s="12"/>
      <c r="B3" s="169" t="s">
        <v>27</v>
      </c>
      <c r="C3" s="167"/>
      <c r="D3" s="167"/>
      <c r="E3" s="167"/>
      <c r="F3" s="167"/>
      <c r="G3" s="167"/>
      <c r="H3" s="168"/>
      <c r="I3" s="170" t="s">
        <v>92</v>
      </c>
      <c r="J3" s="12"/>
      <c r="K3" s="3"/>
      <c r="L3" s="3"/>
      <c r="M3" s="3"/>
      <c r="N3" s="3"/>
      <c r="O3" s="3"/>
      <c r="P3" s="5" t="s">
        <v>24</v>
      </c>
      <c r="Q3" s="1"/>
      <c r="R3" s="1"/>
      <c r="S3" s="3"/>
      <c r="V3" s="3"/>
    </row>
    <row r="4" spans="1:22" ht="15">
      <c r="A4" s="3"/>
      <c r="B4" s="5" t="s">
        <v>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71" t="s">
        <v>416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4"/>
      <c r="B7" s="15" t="s">
        <v>71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6">
      <c r="A8" s="172" t="s">
        <v>82</v>
      </c>
      <c r="B8" s="172" t="s">
        <v>83</v>
      </c>
      <c r="C8" s="172" t="s">
        <v>84</v>
      </c>
      <c r="D8" s="172" t="s">
        <v>85</v>
      </c>
      <c r="E8" s="172" t="s">
        <v>86</v>
      </c>
      <c r="F8" s="172" t="s">
        <v>87</v>
      </c>
      <c r="G8" s="172" t="s">
        <v>61</v>
      </c>
      <c r="H8" s="172" t="s">
        <v>62</v>
      </c>
      <c r="I8" s="172" t="s">
        <v>88</v>
      </c>
      <c r="J8" s="172"/>
      <c r="K8" s="172"/>
      <c r="L8" s="172"/>
      <c r="M8" s="172"/>
      <c r="N8" s="172"/>
      <c r="O8" s="172"/>
      <c r="P8" s="172" t="s">
        <v>89</v>
      </c>
      <c r="Q8" s="165"/>
      <c r="R8" s="165"/>
      <c r="S8" s="172" t="s">
        <v>90</v>
      </c>
      <c r="T8" s="166"/>
      <c r="U8" s="166"/>
      <c r="V8" s="172" t="s">
        <v>91</v>
      </c>
      <c r="W8" s="164"/>
      <c r="X8" s="164"/>
      <c r="Y8" s="164"/>
      <c r="Z8" s="164"/>
    </row>
    <row r="9" spans="1:26" ht="15">
      <c r="A9" s="153"/>
      <c r="B9" s="153"/>
      <c r="C9" s="173"/>
      <c r="D9" s="157" t="s">
        <v>72</v>
      </c>
      <c r="E9" s="153"/>
      <c r="F9" s="154"/>
      <c r="G9" s="154"/>
      <c r="H9" s="154"/>
      <c r="I9" s="154"/>
      <c r="J9" s="153"/>
      <c r="K9" s="153"/>
      <c r="L9" s="153"/>
      <c r="M9" s="153"/>
      <c r="N9" s="153"/>
      <c r="O9" s="153"/>
      <c r="P9" s="153"/>
      <c r="Q9" s="159"/>
      <c r="R9" s="159"/>
      <c r="S9" s="153"/>
      <c r="T9" s="156"/>
      <c r="U9" s="156"/>
      <c r="V9" s="153"/>
      <c r="W9" s="156"/>
      <c r="X9" s="156"/>
      <c r="Y9" s="156"/>
      <c r="Z9" s="156"/>
    </row>
    <row r="10" spans="1:26" ht="15">
      <c r="A10" s="159"/>
      <c r="B10" s="159"/>
      <c r="C10" s="175" t="s">
        <v>94</v>
      </c>
      <c r="D10" s="174" t="s">
        <v>73</v>
      </c>
      <c r="E10" s="159"/>
      <c r="F10" s="160"/>
      <c r="G10" s="160"/>
      <c r="H10" s="160"/>
      <c r="I10" s="160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6"/>
      <c r="U10" s="156"/>
      <c r="V10" s="159"/>
      <c r="W10" s="156"/>
      <c r="X10" s="156"/>
      <c r="Y10" s="156"/>
      <c r="Z10" s="156"/>
    </row>
    <row r="11" spans="1:26" ht="25.05" customHeight="1">
      <c r="A11" s="180"/>
      <c r="B11" s="176" t="s">
        <v>95</v>
      </c>
      <c r="C11" s="181" t="s">
        <v>121</v>
      </c>
      <c r="D11" s="176" t="s">
        <v>122</v>
      </c>
      <c r="E11" s="176" t="s">
        <v>120</v>
      </c>
      <c r="F11" s="177">
        <v>620.25</v>
      </c>
      <c r="G11" s="182"/>
      <c r="H11" s="182"/>
      <c r="I11" s="177">
        <f>ROUND(F11*(G11+H11),3)</f>
        <v>0</v>
      </c>
      <c r="J11" s="176">
        <f>ROUND(F11*(N11),3)</f>
        <v>0</v>
      </c>
      <c r="K11" s="178">
        <f>ROUND(F11*(O11),3)</f>
        <v>0</v>
      </c>
      <c r="L11" s="178">
        <f>ROUND(F11*(G11),3)</f>
        <v>0</v>
      </c>
      <c r="M11" s="178">
        <f>ROUND(F11*(H11),3)</f>
        <v>0</v>
      </c>
      <c r="N11" s="178">
        <v>0</v>
      </c>
      <c r="O11" s="178"/>
      <c r="P11" s="183"/>
      <c r="Q11" s="183"/>
      <c r="R11" s="183"/>
      <c r="S11" s="178">
        <f>ROUND(F11*(P11),3)</f>
        <v>0</v>
      </c>
      <c r="T11" s="179"/>
      <c r="U11" s="179"/>
      <c r="V11" s="183"/>
      <c r="Z11">
        <v>0</v>
      </c>
    </row>
    <row r="12" spans="1:26" ht="25.05" customHeight="1">
      <c r="A12" s="180"/>
      <c r="B12" s="176" t="s">
        <v>95</v>
      </c>
      <c r="C12" s="181" t="s">
        <v>418</v>
      </c>
      <c r="D12" s="176" t="s">
        <v>419</v>
      </c>
      <c r="E12" s="176" t="s">
        <v>120</v>
      </c>
      <c r="F12" s="177">
        <v>1476</v>
      </c>
      <c r="G12" s="182"/>
      <c r="H12" s="182"/>
      <c r="I12" s="177">
        <f>ROUND(F12*(G12+H12),3)</f>
        <v>0</v>
      </c>
      <c r="J12" s="176">
        <f>ROUND(F12*(N12),3)</f>
        <v>0</v>
      </c>
      <c r="K12" s="178">
        <f>ROUND(F12*(O12),3)</f>
        <v>0</v>
      </c>
      <c r="L12" s="178">
        <f>ROUND(F12*(G12),3)</f>
        <v>0</v>
      </c>
      <c r="M12" s="178">
        <f>ROUND(F12*(H12),3)</f>
        <v>0</v>
      </c>
      <c r="N12" s="178">
        <v>0</v>
      </c>
      <c r="O12" s="178"/>
      <c r="P12" s="183"/>
      <c r="Q12" s="183"/>
      <c r="R12" s="183"/>
      <c r="S12" s="178">
        <f>ROUND(F12*(P12),3)</f>
        <v>0</v>
      </c>
      <c r="T12" s="179"/>
      <c r="U12" s="179"/>
      <c r="V12" s="183"/>
      <c r="Z12">
        <v>0</v>
      </c>
    </row>
    <row r="13" spans="1:26" ht="25.05" customHeight="1">
      <c r="A13" s="180"/>
      <c r="B13" s="176" t="s">
        <v>95</v>
      </c>
      <c r="C13" s="181" t="s">
        <v>420</v>
      </c>
      <c r="D13" s="176" t="s">
        <v>421</v>
      </c>
      <c r="E13" s="176" t="s">
        <v>120</v>
      </c>
      <c r="F13" s="177">
        <v>442.8</v>
      </c>
      <c r="G13" s="182"/>
      <c r="H13" s="182"/>
      <c r="I13" s="177">
        <f>ROUND(F13*(G13+H13),3)</f>
        <v>0</v>
      </c>
      <c r="J13" s="176">
        <f>ROUND(F13*(N13),3)</f>
        <v>0</v>
      </c>
      <c r="K13" s="178">
        <f>ROUND(F13*(O13),3)</f>
        <v>0</v>
      </c>
      <c r="L13" s="178">
        <f>ROUND(F13*(G13),3)</f>
        <v>0</v>
      </c>
      <c r="M13" s="178">
        <f>ROUND(F13*(H13),3)</f>
        <v>0</v>
      </c>
      <c r="N13" s="178">
        <v>0</v>
      </c>
      <c r="O13" s="178"/>
      <c r="P13" s="183"/>
      <c r="Q13" s="183"/>
      <c r="R13" s="183"/>
      <c r="S13" s="178">
        <f>ROUND(F13*(P13),3)</f>
        <v>0</v>
      </c>
      <c r="T13" s="179"/>
      <c r="U13" s="179"/>
      <c r="V13" s="183"/>
      <c r="Z13">
        <v>0</v>
      </c>
    </row>
    <row r="14" spans="1:26" ht="25.05" customHeight="1">
      <c r="A14" s="180"/>
      <c r="B14" s="176" t="s">
        <v>95</v>
      </c>
      <c r="C14" s="181" t="s">
        <v>422</v>
      </c>
      <c r="D14" s="176" t="s">
        <v>423</v>
      </c>
      <c r="E14" s="176" t="s">
        <v>120</v>
      </c>
      <c r="F14" s="177">
        <v>1854.25</v>
      </c>
      <c r="G14" s="182"/>
      <c r="H14" s="182"/>
      <c r="I14" s="177">
        <f>ROUND(F14*(G14+H14),3)</f>
        <v>0</v>
      </c>
      <c r="J14" s="176">
        <f>ROUND(F14*(N14),3)</f>
        <v>0</v>
      </c>
      <c r="K14" s="178">
        <f>ROUND(F14*(O14),3)</f>
        <v>0</v>
      </c>
      <c r="L14" s="178">
        <f>ROUND(F14*(G14),3)</f>
        <v>0</v>
      </c>
      <c r="M14" s="178">
        <f>ROUND(F14*(H14),3)</f>
        <v>0</v>
      </c>
      <c r="N14" s="178">
        <v>0</v>
      </c>
      <c r="O14" s="178"/>
      <c r="P14" s="183"/>
      <c r="Q14" s="183"/>
      <c r="R14" s="183"/>
      <c r="S14" s="178">
        <f>ROUND(F14*(P14),3)</f>
        <v>0</v>
      </c>
      <c r="T14" s="179"/>
      <c r="U14" s="179"/>
      <c r="V14" s="183"/>
      <c r="Z14">
        <v>0</v>
      </c>
    </row>
    <row r="15" spans="1:26" ht="25.05" customHeight="1">
      <c r="A15" s="180"/>
      <c r="B15" s="176" t="s">
        <v>95</v>
      </c>
      <c r="C15" s="181" t="s">
        <v>424</v>
      </c>
      <c r="D15" s="176" t="s">
        <v>425</v>
      </c>
      <c r="E15" s="176" t="s">
        <v>120</v>
      </c>
      <c r="F15" s="177">
        <v>242</v>
      </c>
      <c r="G15" s="182"/>
      <c r="H15" s="182"/>
      <c r="I15" s="177">
        <f>ROUND(F15*(G15+H15),3)</f>
        <v>0</v>
      </c>
      <c r="J15" s="176">
        <f>ROUND(F15*(N15),3)</f>
        <v>0</v>
      </c>
      <c r="K15" s="178">
        <f>ROUND(F15*(O15),3)</f>
        <v>0</v>
      </c>
      <c r="L15" s="178">
        <f>ROUND(F15*(G15),3)</f>
        <v>0</v>
      </c>
      <c r="M15" s="178">
        <f>ROUND(F15*(H15),3)</f>
        <v>0</v>
      </c>
      <c r="N15" s="178">
        <v>0</v>
      </c>
      <c r="O15" s="178"/>
      <c r="P15" s="183"/>
      <c r="Q15" s="183"/>
      <c r="R15" s="183"/>
      <c r="S15" s="178">
        <f>ROUND(F15*(P15),3)</f>
        <v>0</v>
      </c>
      <c r="T15" s="179"/>
      <c r="U15" s="179"/>
      <c r="V15" s="183"/>
      <c r="Z15">
        <v>0</v>
      </c>
    </row>
    <row r="16" spans="1:26" ht="25.05" customHeight="1">
      <c r="A16" s="180"/>
      <c r="B16" s="176" t="s">
        <v>95</v>
      </c>
      <c r="C16" s="181" t="s">
        <v>144</v>
      </c>
      <c r="D16" s="176" t="s">
        <v>145</v>
      </c>
      <c r="E16" s="176" t="s">
        <v>120</v>
      </c>
      <c r="F16" s="177">
        <v>1854.25</v>
      </c>
      <c r="G16" s="182"/>
      <c r="H16" s="182"/>
      <c r="I16" s="177">
        <f>ROUND(F16*(G16+H16),3)</f>
        <v>0</v>
      </c>
      <c r="J16" s="176">
        <f>ROUND(F16*(N16),3)</f>
        <v>0</v>
      </c>
      <c r="K16" s="178">
        <f>ROUND(F16*(O16),3)</f>
        <v>0</v>
      </c>
      <c r="L16" s="178">
        <f>ROUND(F16*(G16),3)</f>
        <v>0</v>
      </c>
      <c r="M16" s="178">
        <f>ROUND(F16*(H16),3)</f>
        <v>0</v>
      </c>
      <c r="N16" s="178">
        <v>0</v>
      </c>
      <c r="O16" s="178"/>
      <c r="P16" s="183"/>
      <c r="Q16" s="183"/>
      <c r="R16" s="183"/>
      <c r="S16" s="178">
        <f>ROUND(F16*(P16),3)</f>
        <v>0</v>
      </c>
      <c r="T16" s="179"/>
      <c r="U16" s="179"/>
      <c r="V16" s="183"/>
      <c r="Z16">
        <v>0</v>
      </c>
    </row>
    <row r="17" spans="1:26" ht="25.05" customHeight="1">
      <c r="A17" s="180"/>
      <c r="B17" s="176" t="s">
        <v>426</v>
      </c>
      <c r="C17" s="181" t="s">
        <v>427</v>
      </c>
      <c r="D17" s="176" t="s">
        <v>428</v>
      </c>
      <c r="E17" s="176" t="s">
        <v>102</v>
      </c>
      <c r="F17" s="177">
        <v>1744</v>
      </c>
      <c r="G17" s="182"/>
      <c r="H17" s="182"/>
      <c r="I17" s="177">
        <f>ROUND(F17*(G17+H17),3)</f>
        <v>0</v>
      </c>
      <c r="J17" s="176">
        <f>ROUND(F17*(N17),3)</f>
        <v>0</v>
      </c>
      <c r="K17" s="178">
        <f>ROUND(F17*(O17),3)</f>
        <v>0</v>
      </c>
      <c r="L17" s="178">
        <f>ROUND(F17*(G17),3)</f>
        <v>0</v>
      </c>
      <c r="M17" s="178">
        <f>ROUND(F17*(H17),3)</f>
        <v>0</v>
      </c>
      <c r="N17" s="178">
        <v>0</v>
      </c>
      <c r="O17" s="178"/>
      <c r="P17" s="183"/>
      <c r="Q17" s="183"/>
      <c r="R17" s="183"/>
      <c r="S17" s="178">
        <f>ROUND(F17*(P17),3)</f>
        <v>0</v>
      </c>
      <c r="T17" s="179"/>
      <c r="U17" s="179"/>
      <c r="V17" s="183"/>
      <c r="Z17">
        <v>0</v>
      </c>
    </row>
    <row r="18" spans="1:26" ht="25.05" customHeight="1">
      <c r="A18" s="188"/>
      <c r="B18" s="184" t="s">
        <v>393</v>
      </c>
      <c r="C18" s="189" t="s">
        <v>429</v>
      </c>
      <c r="D18" s="184" t="s">
        <v>430</v>
      </c>
      <c r="E18" s="184" t="s">
        <v>400</v>
      </c>
      <c r="F18" s="185">
        <v>55.507</v>
      </c>
      <c r="G18" s="190"/>
      <c r="H18" s="190"/>
      <c r="I18" s="185">
        <f>ROUND(F18*(G18+H18),3)</f>
        <v>0</v>
      </c>
      <c r="J18" s="184">
        <f>ROUND(F18*(N18),3)</f>
        <v>0</v>
      </c>
      <c r="K18" s="186">
        <f>ROUND(F18*(O18),3)</f>
        <v>0</v>
      </c>
      <c r="L18" s="186">
        <f>ROUND(F18*(G18),3)</f>
        <v>0</v>
      </c>
      <c r="M18" s="186">
        <f>ROUND(F18*(H18),3)</f>
        <v>0</v>
      </c>
      <c r="N18" s="186">
        <v>0</v>
      </c>
      <c r="O18" s="186"/>
      <c r="P18" s="191">
        <v>0.001</v>
      </c>
      <c r="Q18" s="191"/>
      <c r="R18" s="191">
        <v>0.001</v>
      </c>
      <c r="S18" s="186">
        <f>ROUND(F18*(P18),3)</f>
        <v>0.056</v>
      </c>
      <c r="T18" s="187"/>
      <c r="U18" s="187"/>
      <c r="V18" s="191"/>
      <c r="Z18">
        <v>0</v>
      </c>
    </row>
    <row r="19" spans="1:26" ht="25.05" customHeight="1">
      <c r="A19" s="180"/>
      <c r="B19" s="176" t="s">
        <v>95</v>
      </c>
      <c r="C19" s="181" t="s">
        <v>251</v>
      </c>
      <c r="D19" s="176" t="s">
        <v>252</v>
      </c>
      <c r="E19" s="176" t="s">
        <v>102</v>
      </c>
      <c r="F19" s="177">
        <v>3149</v>
      </c>
      <c r="G19" s="182"/>
      <c r="H19" s="182"/>
      <c r="I19" s="177">
        <f>ROUND(F19*(G19+H19),3)</f>
        <v>0</v>
      </c>
      <c r="J19" s="176">
        <f>ROUND(F19*(N19),3)</f>
        <v>0</v>
      </c>
      <c r="K19" s="178">
        <f>ROUND(F19*(O19),3)</f>
        <v>0</v>
      </c>
      <c r="L19" s="178">
        <f>ROUND(F19*(G19),3)</f>
        <v>0</v>
      </c>
      <c r="M19" s="178">
        <f>ROUND(F19*(H19),3)</f>
        <v>0</v>
      </c>
      <c r="N19" s="178">
        <v>0</v>
      </c>
      <c r="O19" s="178"/>
      <c r="P19" s="183"/>
      <c r="Q19" s="183"/>
      <c r="R19" s="183"/>
      <c r="S19" s="178">
        <f>ROUND(F19*(P19),3)</f>
        <v>0</v>
      </c>
      <c r="T19" s="179"/>
      <c r="U19" s="179"/>
      <c r="V19" s="183"/>
      <c r="Z19">
        <v>0</v>
      </c>
    </row>
    <row r="20" spans="1:26" ht="25.05" customHeight="1">
      <c r="A20" s="180"/>
      <c r="B20" s="176" t="s">
        <v>95</v>
      </c>
      <c r="C20" s="181" t="s">
        <v>253</v>
      </c>
      <c r="D20" s="176" t="s">
        <v>254</v>
      </c>
      <c r="E20" s="176" t="s">
        <v>102</v>
      </c>
      <c r="F20" s="177">
        <v>4135</v>
      </c>
      <c r="G20" s="182"/>
      <c r="H20" s="182"/>
      <c r="I20" s="177">
        <f>ROUND(F20*(G20+H20),3)</f>
        <v>0</v>
      </c>
      <c r="J20" s="176">
        <f>ROUND(F20*(N20),3)</f>
        <v>0</v>
      </c>
      <c r="K20" s="178">
        <f>ROUND(F20*(O20),3)</f>
        <v>0</v>
      </c>
      <c r="L20" s="178">
        <f>ROUND(F20*(G20),3)</f>
        <v>0</v>
      </c>
      <c r="M20" s="178">
        <f>ROUND(F20*(H20),3)</f>
        <v>0</v>
      </c>
      <c r="N20" s="178">
        <v>0</v>
      </c>
      <c r="O20" s="178"/>
      <c r="P20" s="183"/>
      <c r="Q20" s="183"/>
      <c r="R20" s="183"/>
      <c r="S20" s="178">
        <f>ROUND(F20*(P20),3)</f>
        <v>0</v>
      </c>
      <c r="T20" s="179"/>
      <c r="U20" s="179"/>
      <c r="V20" s="183"/>
      <c r="Z20">
        <v>0</v>
      </c>
    </row>
    <row r="21" spans="1:26" ht="25.05" customHeight="1">
      <c r="A21" s="180"/>
      <c r="B21" s="176" t="s">
        <v>95</v>
      </c>
      <c r="C21" s="181" t="s">
        <v>431</v>
      </c>
      <c r="D21" s="176" t="s">
        <v>432</v>
      </c>
      <c r="E21" s="176" t="s">
        <v>102</v>
      </c>
      <c r="F21" s="177">
        <v>4135</v>
      </c>
      <c r="G21" s="182"/>
      <c r="H21" s="182"/>
      <c r="I21" s="177">
        <f>ROUND(F21*(G21+H21),3)</f>
        <v>0</v>
      </c>
      <c r="J21" s="176">
        <f>ROUND(F21*(N21),3)</f>
        <v>0</v>
      </c>
      <c r="K21" s="178">
        <f>ROUND(F21*(O21),3)</f>
        <v>0</v>
      </c>
      <c r="L21" s="178">
        <f>ROUND(F21*(G21),3)</f>
        <v>0</v>
      </c>
      <c r="M21" s="178">
        <f>ROUND(F21*(H21),3)</f>
        <v>0</v>
      </c>
      <c r="N21" s="178">
        <v>0</v>
      </c>
      <c r="O21" s="178"/>
      <c r="P21" s="183"/>
      <c r="Q21" s="183"/>
      <c r="R21" s="183"/>
      <c r="S21" s="178">
        <f>ROUND(F21*(P21),3)</f>
        <v>0</v>
      </c>
      <c r="T21" s="179"/>
      <c r="U21" s="179"/>
      <c r="V21" s="183"/>
      <c r="Z21">
        <v>0</v>
      </c>
    </row>
    <row r="22" spans="1:26" ht="25.05" customHeight="1">
      <c r="A22" s="180"/>
      <c r="B22" s="176" t="s">
        <v>95</v>
      </c>
      <c r="C22" s="181" t="s">
        <v>433</v>
      </c>
      <c r="D22" s="176" t="s">
        <v>434</v>
      </c>
      <c r="E22" s="176" t="s">
        <v>102</v>
      </c>
      <c r="F22" s="177">
        <v>910</v>
      </c>
      <c r="G22" s="182"/>
      <c r="H22" s="182"/>
      <c r="I22" s="177">
        <f>ROUND(F22*(G22+H22),3)</f>
        <v>0</v>
      </c>
      <c r="J22" s="176">
        <f>ROUND(F22*(N22),3)</f>
        <v>0</v>
      </c>
      <c r="K22" s="178">
        <f>ROUND(F22*(O22),3)</f>
        <v>0</v>
      </c>
      <c r="L22" s="178">
        <f>ROUND(F22*(G22),3)</f>
        <v>0</v>
      </c>
      <c r="M22" s="178">
        <f>ROUND(F22*(H22),3)</f>
        <v>0</v>
      </c>
      <c r="N22" s="178">
        <v>0</v>
      </c>
      <c r="O22" s="178"/>
      <c r="P22" s="183"/>
      <c r="Q22" s="183"/>
      <c r="R22" s="183"/>
      <c r="S22" s="178">
        <f>ROUND(F22*(P22),3)</f>
        <v>0</v>
      </c>
      <c r="T22" s="179"/>
      <c r="U22" s="179"/>
      <c r="V22" s="183"/>
      <c r="Z22">
        <v>0</v>
      </c>
    </row>
    <row r="23" spans="1:26" ht="25.05" customHeight="1">
      <c r="A23" s="180"/>
      <c r="B23" s="176" t="s">
        <v>95</v>
      </c>
      <c r="C23" s="181" t="s">
        <v>435</v>
      </c>
      <c r="D23" s="176" t="s">
        <v>436</v>
      </c>
      <c r="E23" s="176" t="s">
        <v>102</v>
      </c>
      <c r="F23" s="177">
        <v>834</v>
      </c>
      <c r="G23" s="182"/>
      <c r="H23" s="182"/>
      <c r="I23" s="177">
        <f>ROUND(F23*(G23+H23),3)</f>
        <v>0</v>
      </c>
      <c r="J23" s="176">
        <f>ROUND(F23*(N23),3)</f>
        <v>0</v>
      </c>
      <c r="K23" s="178">
        <f>ROUND(F23*(O23),3)</f>
        <v>0</v>
      </c>
      <c r="L23" s="178">
        <f>ROUND(F23*(G23),3)</f>
        <v>0</v>
      </c>
      <c r="M23" s="178">
        <f>ROUND(F23*(H23),3)</f>
        <v>0</v>
      </c>
      <c r="N23" s="178">
        <v>0</v>
      </c>
      <c r="O23" s="178"/>
      <c r="P23" s="183"/>
      <c r="Q23" s="183"/>
      <c r="R23" s="183"/>
      <c r="S23" s="178">
        <f>ROUND(F23*(P23),3)</f>
        <v>0</v>
      </c>
      <c r="T23" s="179"/>
      <c r="U23" s="179"/>
      <c r="V23" s="183"/>
      <c r="Z23">
        <v>0</v>
      </c>
    </row>
    <row r="24" spans="1:26" ht="25.05" customHeight="1">
      <c r="A24" s="180"/>
      <c r="B24" s="176" t="s">
        <v>154</v>
      </c>
      <c r="C24" s="181" t="s">
        <v>155</v>
      </c>
      <c r="D24" s="176" t="s">
        <v>156</v>
      </c>
      <c r="E24" s="176" t="s">
        <v>109</v>
      </c>
      <c r="F24" s="177">
        <v>49.4</v>
      </c>
      <c r="G24" s="182"/>
      <c r="H24" s="182"/>
      <c r="I24" s="177">
        <f>ROUND(F24*(G24+H24),3)</f>
        <v>0</v>
      </c>
      <c r="J24" s="176">
        <f>ROUND(F24*(N24),3)</f>
        <v>0</v>
      </c>
      <c r="K24" s="178">
        <f>ROUND(F24*(O24),3)</f>
        <v>0</v>
      </c>
      <c r="L24" s="178">
        <f>ROUND(F24*(G24),3)</f>
        <v>0</v>
      </c>
      <c r="M24" s="178">
        <f>ROUND(F24*(H24),3)</f>
        <v>0</v>
      </c>
      <c r="N24" s="178">
        <v>0</v>
      </c>
      <c r="O24" s="178"/>
      <c r="P24" s="183"/>
      <c r="Q24" s="183"/>
      <c r="R24" s="183"/>
      <c r="S24" s="178">
        <f>ROUND(F24*(P24),3)</f>
        <v>0</v>
      </c>
      <c r="T24" s="179"/>
      <c r="U24" s="179"/>
      <c r="V24" s="183"/>
      <c r="Z24">
        <v>0</v>
      </c>
    </row>
    <row r="25" spans="1:26" ht="25.05" customHeight="1">
      <c r="A25" s="180"/>
      <c r="B25" s="176" t="s">
        <v>154</v>
      </c>
      <c r="C25" s="181" t="s">
        <v>157</v>
      </c>
      <c r="D25" s="176" t="s">
        <v>158</v>
      </c>
      <c r="E25" s="176" t="s">
        <v>109</v>
      </c>
      <c r="F25" s="177">
        <v>18.89</v>
      </c>
      <c r="G25" s="182"/>
      <c r="H25" s="182"/>
      <c r="I25" s="177">
        <f>ROUND(F25*(G25+H25),3)</f>
        <v>0</v>
      </c>
      <c r="J25" s="176">
        <f>ROUND(F25*(N25),3)</f>
        <v>0</v>
      </c>
      <c r="K25" s="178">
        <f>ROUND(F25*(O25),3)</f>
        <v>0</v>
      </c>
      <c r="L25" s="178">
        <f>ROUND(F25*(G25),3)</f>
        <v>0</v>
      </c>
      <c r="M25" s="178">
        <f>ROUND(F25*(H25),3)</f>
        <v>0</v>
      </c>
      <c r="N25" s="178">
        <v>0</v>
      </c>
      <c r="O25" s="178"/>
      <c r="P25" s="183"/>
      <c r="Q25" s="183"/>
      <c r="R25" s="183"/>
      <c r="S25" s="178">
        <f>ROUND(F25*(P25),3)</f>
        <v>0</v>
      </c>
      <c r="T25" s="179"/>
      <c r="U25" s="179"/>
      <c r="V25" s="183"/>
      <c r="Z25">
        <v>0</v>
      </c>
    </row>
    <row r="26" spans="1:26" ht="25.05" customHeight="1">
      <c r="A26" s="180"/>
      <c r="B26" s="176" t="s">
        <v>154</v>
      </c>
      <c r="C26" s="181" t="s">
        <v>159</v>
      </c>
      <c r="D26" s="176" t="s">
        <v>160</v>
      </c>
      <c r="E26" s="176" t="s">
        <v>109</v>
      </c>
      <c r="F26" s="177">
        <v>13.5</v>
      </c>
      <c r="G26" s="182"/>
      <c r="H26" s="182"/>
      <c r="I26" s="177">
        <f>ROUND(F26*(G26+H26),3)</f>
        <v>0</v>
      </c>
      <c r="J26" s="176">
        <f>ROUND(F26*(N26),3)</f>
        <v>0</v>
      </c>
      <c r="K26" s="178">
        <f>ROUND(F26*(O26),3)</f>
        <v>0</v>
      </c>
      <c r="L26" s="178">
        <f>ROUND(F26*(G26),3)</f>
        <v>0</v>
      </c>
      <c r="M26" s="178">
        <f>ROUND(F26*(H26),3)</f>
        <v>0</v>
      </c>
      <c r="N26" s="178">
        <v>0</v>
      </c>
      <c r="O26" s="178"/>
      <c r="P26" s="183"/>
      <c r="Q26" s="183"/>
      <c r="R26" s="183"/>
      <c r="S26" s="178">
        <f>ROUND(F26*(P26),3)</f>
        <v>0</v>
      </c>
      <c r="T26" s="179"/>
      <c r="U26" s="179"/>
      <c r="V26" s="183"/>
      <c r="Z26">
        <v>0</v>
      </c>
    </row>
    <row r="27" spans="1:26" ht="15">
      <c r="A27" s="159"/>
      <c r="B27" s="159"/>
      <c r="C27" s="175" t="s">
        <v>94</v>
      </c>
      <c r="D27" s="174" t="s">
        <v>73</v>
      </c>
      <c r="E27" s="159"/>
      <c r="F27" s="160"/>
      <c r="G27" s="162">
        <f>ROUND((SUM(L10:L26))/1,3)</f>
        <v>0</v>
      </c>
      <c r="H27" s="162">
        <f>ROUND((SUM(M10:M26))/1,3)</f>
        <v>0</v>
      </c>
      <c r="I27" s="162">
        <f>ROUND((SUM(I10:I26))/1,3)</f>
        <v>0</v>
      </c>
      <c r="J27" s="159"/>
      <c r="K27" s="159"/>
      <c r="L27" s="159">
        <f>ROUND((SUM(L10:L26))/1,3)</f>
        <v>0</v>
      </c>
      <c r="M27" s="159">
        <f>ROUND((SUM(M10:M26))/1,3)</f>
        <v>0</v>
      </c>
      <c r="N27" s="159"/>
      <c r="O27" s="159"/>
      <c r="P27" s="162"/>
      <c r="Q27" s="159"/>
      <c r="R27" s="159"/>
      <c r="S27" s="162">
        <f>ROUND((SUM(S10:S26))/1,3)</f>
        <v>0.056</v>
      </c>
      <c r="T27" s="156"/>
      <c r="U27" s="156"/>
      <c r="V27" s="2">
        <f>ROUND((SUM(V10:V26))/1,3)</f>
        <v>0</v>
      </c>
      <c r="W27" s="156"/>
      <c r="X27" s="156"/>
      <c r="Y27" s="156"/>
      <c r="Z27" s="156"/>
    </row>
    <row r="28" spans="1:22" ht="15">
      <c r="A28" s="1"/>
      <c r="B28" s="1"/>
      <c r="C28" s="1"/>
      <c r="D28" s="1"/>
      <c r="E28" s="1"/>
      <c r="F28" s="152"/>
      <c r="G28" s="152"/>
      <c r="H28" s="152"/>
      <c r="I28" s="152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ht="15">
      <c r="A29" s="159"/>
      <c r="B29" s="159"/>
      <c r="C29" s="175" t="s">
        <v>437</v>
      </c>
      <c r="D29" s="174" t="s">
        <v>417</v>
      </c>
      <c r="E29" s="159"/>
      <c r="F29" s="160"/>
      <c r="G29" s="160"/>
      <c r="H29" s="160"/>
      <c r="I29" s="160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6"/>
      <c r="U29" s="156"/>
      <c r="V29" s="159"/>
      <c r="W29" s="156"/>
      <c r="X29" s="156"/>
      <c r="Y29" s="156"/>
      <c r="Z29" s="156"/>
    </row>
    <row r="30" spans="1:26" ht="25.05" customHeight="1">
      <c r="A30" s="180"/>
      <c r="B30" s="176" t="s">
        <v>438</v>
      </c>
      <c r="C30" s="181" t="s">
        <v>439</v>
      </c>
      <c r="D30" s="176" t="s">
        <v>440</v>
      </c>
      <c r="E30" s="176" t="s">
        <v>102</v>
      </c>
      <c r="F30" s="177">
        <v>3009</v>
      </c>
      <c r="G30" s="182"/>
      <c r="H30" s="182"/>
      <c r="I30" s="177">
        <f>ROUND(F30*(G30+H30),3)</f>
        <v>0</v>
      </c>
      <c r="J30" s="176">
        <f>ROUND(F30*(N30),3)</f>
        <v>0</v>
      </c>
      <c r="K30" s="178">
        <f>ROUND(F30*(O30),3)</f>
        <v>0</v>
      </c>
      <c r="L30" s="178">
        <f>ROUND(F30*(G30),3)</f>
        <v>0</v>
      </c>
      <c r="M30" s="178">
        <f>ROUND(F30*(H30),3)</f>
        <v>0</v>
      </c>
      <c r="N30" s="178">
        <v>0</v>
      </c>
      <c r="O30" s="178"/>
      <c r="P30" s="183">
        <v>0.30361</v>
      </c>
      <c r="Q30" s="183"/>
      <c r="R30" s="183">
        <v>0.30361</v>
      </c>
      <c r="S30" s="178">
        <f>ROUND(F30*(P30),3)</f>
        <v>913.562</v>
      </c>
      <c r="T30" s="179"/>
      <c r="U30" s="179"/>
      <c r="V30" s="183"/>
      <c r="Z30">
        <v>0</v>
      </c>
    </row>
    <row r="31" spans="1:26" ht="25.05" customHeight="1">
      <c r="A31" s="180"/>
      <c r="B31" s="176" t="s">
        <v>438</v>
      </c>
      <c r="C31" s="181" t="s">
        <v>441</v>
      </c>
      <c r="D31" s="176" t="s">
        <v>442</v>
      </c>
      <c r="E31" s="176" t="s">
        <v>102</v>
      </c>
      <c r="F31" s="177">
        <v>2210</v>
      </c>
      <c r="G31" s="182"/>
      <c r="H31" s="182"/>
      <c r="I31" s="177">
        <f>ROUND(F31*(G31+H31),3)</f>
        <v>0</v>
      </c>
      <c r="J31" s="176">
        <f>ROUND(F31*(N31),3)</f>
        <v>0</v>
      </c>
      <c r="K31" s="178">
        <f>ROUND(F31*(O31),3)</f>
        <v>0</v>
      </c>
      <c r="L31" s="178">
        <f>ROUND(F31*(G31),3)</f>
        <v>0</v>
      </c>
      <c r="M31" s="178">
        <f>ROUND(F31*(H31),3)</f>
        <v>0</v>
      </c>
      <c r="N31" s="178">
        <v>0</v>
      </c>
      <c r="O31" s="178"/>
      <c r="P31" s="183">
        <v>0.18907</v>
      </c>
      <c r="Q31" s="183"/>
      <c r="R31" s="183">
        <v>0.18907</v>
      </c>
      <c r="S31" s="178">
        <f>ROUND(F31*(P31),3)</f>
        <v>417.845</v>
      </c>
      <c r="T31" s="179"/>
      <c r="U31" s="179"/>
      <c r="V31" s="183"/>
      <c r="Z31">
        <v>0</v>
      </c>
    </row>
    <row r="32" spans="1:26" ht="25.05" customHeight="1">
      <c r="A32" s="180"/>
      <c r="B32" s="176" t="s">
        <v>438</v>
      </c>
      <c r="C32" s="181" t="s">
        <v>443</v>
      </c>
      <c r="D32" s="176" t="s">
        <v>444</v>
      </c>
      <c r="E32" s="176" t="s">
        <v>102</v>
      </c>
      <c r="F32" s="177">
        <v>17680</v>
      </c>
      <c r="G32" s="182"/>
      <c r="H32" s="182"/>
      <c r="I32" s="177">
        <f>ROUND(F32*(G32+H32),3)</f>
        <v>0</v>
      </c>
      <c r="J32" s="176">
        <f>ROUND(F32*(N32),3)</f>
        <v>0</v>
      </c>
      <c r="K32" s="178">
        <f>ROUND(F32*(O32),3)</f>
        <v>0</v>
      </c>
      <c r="L32" s="178">
        <f>ROUND(F32*(G32),3)</f>
        <v>0</v>
      </c>
      <c r="M32" s="178">
        <f>ROUND(F32*(H32),3)</f>
        <v>0</v>
      </c>
      <c r="N32" s="178">
        <v>0</v>
      </c>
      <c r="O32" s="178"/>
      <c r="P32" s="183">
        <v>0.46166</v>
      </c>
      <c r="Q32" s="183"/>
      <c r="R32" s="183">
        <v>0.46166</v>
      </c>
      <c r="S32" s="178">
        <f>ROUND(F32*(P32),3)</f>
        <v>8162.149</v>
      </c>
      <c r="T32" s="179"/>
      <c r="U32" s="179"/>
      <c r="V32" s="183"/>
      <c r="Z32">
        <v>0</v>
      </c>
    </row>
    <row r="33" spans="1:26" ht="25.05" customHeight="1">
      <c r="A33" s="180"/>
      <c r="B33" s="176" t="s">
        <v>438</v>
      </c>
      <c r="C33" s="181" t="s">
        <v>445</v>
      </c>
      <c r="D33" s="176" t="s">
        <v>446</v>
      </c>
      <c r="E33" s="176" t="s">
        <v>102</v>
      </c>
      <c r="F33" s="177">
        <v>1963</v>
      </c>
      <c r="G33" s="182"/>
      <c r="H33" s="182"/>
      <c r="I33" s="177">
        <f>ROUND(F33*(G33+H33),3)</f>
        <v>0</v>
      </c>
      <c r="J33" s="176">
        <f>ROUND(F33*(N33),3)</f>
        <v>0</v>
      </c>
      <c r="K33" s="178">
        <f>ROUND(F33*(O33),3)</f>
        <v>0</v>
      </c>
      <c r="L33" s="178">
        <f>ROUND(F33*(G33),3)</f>
        <v>0</v>
      </c>
      <c r="M33" s="178">
        <f>ROUND(F33*(H33),3)</f>
        <v>0</v>
      </c>
      <c r="N33" s="178">
        <v>0</v>
      </c>
      <c r="O33" s="178"/>
      <c r="P33" s="183">
        <v>0.10628</v>
      </c>
      <c r="Q33" s="183"/>
      <c r="R33" s="183">
        <v>0.10628</v>
      </c>
      <c r="S33" s="178">
        <f>ROUND(F33*(P33),3)</f>
        <v>208.628</v>
      </c>
      <c r="T33" s="179"/>
      <c r="U33" s="179"/>
      <c r="V33" s="183"/>
      <c r="Z33">
        <v>0</v>
      </c>
    </row>
    <row r="34" spans="1:26" ht="25.05" customHeight="1">
      <c r="A34" s="180"/>
      <c r="B34" s="176" t="s">
        <v>438</v>
      </c>
      <c r="C34" s="181" t="s">
        <v>447</v>
      </c>
      <c r="D34" s="176" t="s">
        <v>448</v>
      </c>
      <c r="E34" s="176" t="s">
        <v>120</v>
      </c>
      <c r="F34" s="177">
        <v>242</v>
      </c>
      <c r="G34" s="182"/>
      <c r="H34" s="182"/>
      <c r="I34" s="177">
        <f>ROUND(F34*(G34+H34),3)</f>
        <v>0</v>
      </c>
      <c r="J34" s="176">
        <f>ROUND(F34*(N34),3)</f>
        <v>0</v>
      </c>
      <c r="K34" s="178">
        <f>ROUND(F34*(O34),3)</f>
        <v>0</v>
      </c>
      <c r="L34" s="178">
        <f>ROUND(F34*(G34),3)</f>
        <v>0</v>
      </c>
      <c r="M34" s="178">
        <f>ROUND(F34*(H34),3)</f>
        <v>0</v>
      </c>
      <c r="N34" s="178">
        <v>0</v>
      </c>
      <c r="O34" s="178"/>
      <c r="P34" s="183"/>
      <c r="Q34" s="183"/>
      <c r="R34" s="183"/>
      <c r="S34" s="178">
        <f>ROUND(F34*(P34),3)</f>
        <v>0</v>
      </c>
      <c r="T34" s="179"/>
      <c r="U34" s="179"/>
      <c r="V34" s="183"/>
      <c r="Z34">
        <v>0</v>
      </c>
    </row>
    <row r="35" spans="1:26" ht="25.05" customHeight="1">
      <c r="A35" s="180"/>
      <c r="B35" s="176" t="s">
        <v>438</v>
      </c>
      <c r="C35" s="181" t="s">
        <v>449</v>
      </c>
      <c r="D35" s="176" t="s">
        <v>450</v>
      </c>
      <c r="E35" s="176" t="s">
        <v>102</v>
      </c>
      <c r="F35" s="177">
        <v>1963</v>
      </c>
      <c r="G35" s="182"/>
      <c r="H35" s="182"/>
      <c r="I35" s="177">
        <f>ROUND(F35*(G35+H35),3)</f>
        <v>0</v>
      </c>
      <c r="J35" s="176">
        <f>ROUND(F35*(N35),3)</f>
        <v>0</v>
      </c>
      <c r="K35" s="178">
        <f>ROUND(F35*(O35),3)</f>
        <v>0</v>
      </c>
      <c r="L35" s="178">
        <f>ROUND(F35*(G35),3)</f>
        <v>0</v>
      </c>
      <c r="M35" s="178">
        <f>ROUND(F35*(H35),3)</f>
        <v>0</v>
      </c>
      <c r="N35" s="178">
        <v>0</v>
      </c>
      <c r="O35" s="178"/>
      <c r="P35" s="183">
        <v>0.14212</v>
      </c>
      <c r="Q35" s="183"/>
      <c r="R35" s="183">
        <v>0.14212</v>
      </c>
      <c r="S35" s="178">
        <f>ROUND(F35*(P35),3)</f>
        <v>278.982</v>
      </c>
      <c r="T35" s="179"/>
      <c r="U35" s="179"/>
      <c r="V35" s="183"/>
      <c r="Z35">
        <v>0</v>
      </c>
    </row>
    <row r="36" spans="1:26" ht="25.05" customHeight="1">
      <c r="A36" s="180"/>
      <c r="B36" s="176" t="s">
        <v>438</v>
      </c>
      <c r="C36" s="181" t="s">
        <v>451</v>
      </c>
      <c r="D36" s="176" t="s">
        <v>452</v>
      </c>
      <c r="E36" s="176" t="s">
        <v>102</v>
      </c>
      <c r="F36" s="177">
        <v>1963</v>
      </c>
      <c r="G36" s="182"/>
      <c r="H36" s="182"/>
      <c r="I36" s="177">
        <f>ROUND(F36*(G36+H36),3)</f>
        <v>0</v>
      </c>
      <c r="J36" s="176">
        <f>ROUND(F36*(N36),3)</f>
        <v>0</v>
      </c>
      <c r="K36" s="178">
        <f>ROUND(F36*(O36),3)</f>
        <v>0</v>
      </c>
      <c r="L36" s="178">
        <f>ROUND(F36*(G36),3)</f>
        <v>0</v>
      </c>
      <c r="M36" s="178">
        <f>ROUND(F36*(H36),3)</f>
        <v>0</v>
      </c>
      <c r="N36" s="178">
        <v>0</v>
      </c>
      <c r="O36" s="178"/>
      <c r="P36" s="183">
        <v>0.050199999999999995</v>
      </c>
      <c r="Q36" s="183"/>
      <c r="R36" s="183">
        <v>0.050199999999999995</v>
      </c>
      <c r="S36" s="178">
        <f>ROUND(F36*(P36),3)</f>
        <v>98.543</v>
      </c>
      <c r="T36" s="179"/>
      <c r="U36" s="179"/>
      <c r="V36" s="183"/>
      <c r="Z36">
        <v>0</v>
      </c>
    </row>
    <row r="37" spans="1:26" ht="15">
      <c r="A37" s="159"/>
      <c r="B37" s="159"/>
      <c r="C37" s="175" t="s">
        <v>437</v>
      </c>
      <c r="D37" s="174" t="s">
        <v>417</v>
      </c>
      <c r="E37" s="159"/>
      <c r="F37" s="160"/>
      <c r="G37" s="162">
        <f>ROUND((SUM(L29:L36))/1,3)</f>
        <v>0</v>
      </c>
      <c r="H37" s="162">
        <f>ROUND((SUM(M29:M36))/1,3)</f>
        <v>0</v>
      </c>
      <c r="I37" s="162">
        <f>ROUND((SUM(I29:I36))/1,3)</f>
        <v>0</v>
      </c>
      <c r="J37" s="159"/>
      <c r="K37" s="159"/>
      <c r="L37" s="159">
        <f>ROUND((SUM(L29:L36))/1,3)</f>
        <v>0</v>
      </c>
      <c r="M37" s="159">
        <f>ROUND((SUM(M29:M36))/1,3)</f>
        <v>0</v>
      </c>
      <c r="N37" s="159"/>
      <c r="O37" s="159"/>
      <c r="P37" s="162"/>
      <c r="Q37" s="159"/>
      <c r="R37" s="159"/>
      <c r="S37" s="162">
        <f>ROUND((SUM(S29:S36))/1,3)</f>
        <v>10079.709</v>
      </c>
      <c r="T37" s="156"/>
      <c r="U37" s="156"/>
      <c r="V37" s="2">
        <f>ROUND((SUM(V29:V36))/1,3)</f>
        <v>0</v>
      </c>
      <c r="W37" s="156"/>
      <c r="X37" s="156"/>
      <c r="Y37" s="156"/>
      <c r="Z37" s="156"/>
    </row>
    <row r="38" spans="1:22" ht="15">
      <c r="A38" s="1"/>
      <c r="B38" s="1"/>
      <c r="C38" s="1"/>
      <c r="D38" s="1"/>
      <c r="E38" s="1"/>
      <c r="F38" s="152"/>
      <c r="G38" s="152"/>
      <c r="H38" s="152"/>
      <c r="I38" s="152"/>
      <c r="J38" s="1"/>
      <c r="K38" s="1"/>
      <c r="L38" s="1"/>
      <c r="M38" s="1"/>
      <c r="N38" s="1"/>
      <c r="O38" s="1"/>
      <c r="P38" s="1"/>
      <c r="Q38" s="1"/>
      <c r="R38" s="1"/>
      <c r="S38" s="1"/>
      <c r="V38" s="1"/>
    </row>
    <row r="39" spans="1:26" ht="15">
      <c r="A39" s="159"/>
      <c r="B39" s="159"/>
      <c r="C39" s="175" t="s">
        <v>199</v>
      </c>
      <c r="D39" s="174" t="s">
        <v>76</v>
      </c>
      <c r="E39" s="159"/>
      <c r="F39" s="160"/>
      <c r="G39" s="160"/>
      <c r="H39" s="160"/>
      <c r="I39" s="160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6"/>
      <c r="V39" s="159"/>
      <c r="W39" s="156"/>
      <c r="X39" s="156"/>
      <c r="Y39" s="156"/>
      <c r="Z39" s="156"/>
    </row>
    <row r="40" spans="1:26" ht="25.05" customHeight="1">
      <c r="A40" s="180"/>
      <c r="B40" s="176" t="s">
        <v>99</v>
      </c>
      <c r="C40" s="181" t="s">
        <v>453</v>
      </c>
      <c r="D40" s="176" t="s">
        <v>454</v>
      </c>
      <c r="E40" s="176" t="s">
        <v>115</v>
      </c>
      <c r="F40" s="177">
        <v>6</v>
      </c>
      <c r="G40" s="182"/>
      <c r="H40" s="182"/>
      <c r="I40" s="177">
        <f>ROUND(F40*(G40+H40),3)</f>
        <v>0</v>
      </c>
      <c r="J40" s="176">
        <f>ROUND(F40*(N40),3)</f>
        <v>0</v>
      </c>
      <c r="K40" s="178">
        <f>ROUND(F40*(O40),3)</f>
        <v>0</v>
      </c>
      <c r="L40" s="178">
        <f>ROUND(F40*(G40),3)</f>
        <v>0</v>
      </c>
      <c r="M40" s="178">
        <f>ROUND(F40*(H40),3)</f>
        <v>0</v>
      </c>
      <c r="N40" s="178">
        <v>0</v>
      </c>
      <c r="O40" s="178"/>
      <c r="P40" s="183"/>
      <c r="Q40" s="183"/>
      <c r="R40" s="183"/>
      <c r="S40" s="178">
        <f>ROUND(F40*(P40),3)</f>
        <v>0</v>
      </c>
      <c r="T40" s="179"/>
      <c r="U40" s="179"/>
      <c r="V40" s="183"/>
      <c r="Z40">
        <v>0</v>
      </c>
    </row>
    <row r="41" spans="1:26" ht="25.05" customHeight="1">
      <c r="A41" s="180"/>
      <c r="B41" s="176" t="s">
        <v>99</v>
      </c>
      <c r="C41" s="181" t="s">
        <v>455</v>
      </c>
      <c r="D41" s="176" t="s">
        <v>456</v>
      </c>
      <c r="E41" s="176" t="s">
        <v>202</v>
      </c>
      <c r="F41" s="177">
        <v>5.88</v>
      </c>
      <c r="G41" s="182"/>
      <c r="H41" s="182"/>
      <c r="I41" s="177">
        <f>ROUND(F41*(G41+H41),3)</f>
        <v>0</v>
      </c>
      <c r="J41" s="176">
        <f>ROUND(F41*(N41),3)</f>
        <v>0</v>
      </c>
      <c r="K41" s="178">
        <f>ROUND(F41*(O41),3)</f>
        <v>0</v>
      </c>
      <c r="L41" s="178">
        <f>ROUND(F41*(G41),3)</f>
        <v>0</v>
      </c>
      <c r="M41" s="178">
        <f>ROUND(F41*(H41),3)</f>
        <v>0</v>
      </c>
      <c r="N41" s="178">
        <v>0</v>
      </c>
      <c r="O41" s="178"/>
      <c r="P41" s="183"/>
      <c r="Q41" s="183"/>
      <c r="R41" s="183"/>
      <c r="S41" s="178">
        <f>ROUND(F41*(P41),3)</f>
        <v>0</v>
      </c>
      <c r="T41" s="179"/>
      <c r="U41" s="179"/>
      <c r="V41" s="183"/>
      <c r="Z41">
        <v>0</v>
      </c>
    </row>
    <row r="42" spans="1:26" ht="25.05" customHeight="1">
      <c r="A42" s="180"/>
      <c r="B42" s="176" t="s">
        <v>99</v>
      </c>
      <c r="C42" s="181" t="s">
        <v>200</v>
      </c>
      <c r="D42" s="176" t="s">
        <v>201</v>
      </c>
      <c r="E42" s="176" t="s">
        <v>202</v>
      </c>
      <c r="F42" s="177">
        <v>5.88</v>
      </c>
      <c r="G42" s="182"/>
      <c r="H42" s="182"/>
      <c r="I42" s="177">
        <f>ROUND(F42*(G42+H42),3)</f>
        <v>0</v>
      </c>
      <c r="J42" s="176">
        <f>ROUND(F42*(N42),3)</f>
        <v>0</v>
      </c>
      <c r="K42" s="178">
        <f>ROUND(F42*(O42),3)</f>
        <v>0</v>
      </c>
      <c r="L42" s="178">
        <f>ROUND(F42*(G42),3)</f>
        <v>0</v>
      </c>
      <c r="M42" s="178">
        <f>ROUND(F42*(H42),3)</f>
        <v>0</v>
      </c>
      <c r="N42" s="178">
        <v>0</v>
      </c>
      <c r="O42" s="178"/>
      <c r="P42" s="183"/>
      <c r="Q42" s="183"/>
      <c r="R42" s="183"/>
      <c r="S42" s="178">
        <f>ROUND(F42*(P42),3)</f>
        <v>0</v>
      </c>
      <c r="T42" s="179"/>
      <c r="U42" s="179"/>
      <c r="V42" s="183"/>
      <c r="Z42">
        <v>0</v>
      </c>
    </row>
    <row r="43" spans="1:26" ht="25.05" customHeight="1">
      <c r="A43" s="180"/>
      <c r="B43" s="176" t="s">
        <v>99</v>
      </c>
      <c r="C43" s="181" t="s">
        <v>457</v>
      </c>
      <c r="D43" s="176" t="s">
        <v>458</v>
      </c>
      <c r="E43" s="176" t="s">
        <v>202</v>
      </c>
      <c r="F43" s="177">
        <v>5.88</v>
      </c>
      <c r="G43" s="182"/>
      <c r="H43" s="182"/>
      <c r="I43" s="177">
        <f>ROUND(F43*(G43+H43),3)</f>
        <v>0</v>
      </c>
      <c r="J43" s="176">
        <f>ROUND(F43*(N43),3)</f>
        <v>0</v>
      </c>
      <c r="K43" s="178">
        <f>ROUND(F43*(O43),3)</f>
        <v>0</v>
      </c>
      <c r="L43" s="178">
        <f>ROUND(F43*(G43),3)</f>
        <v>0</v>
      </c>
      <c r="M43" s="178">
        <f>ROUND(F43*(H43),3)</f>
        <v>0</v>
      </c>
      <c r="N43" s="178">
        <v>0</v>
      </c>
      <c r="O43" s="178"/>
      <c r="P43" s="183"/>
      <c r="Q43" s="183"/>
      <c r="R43" s="183"/>
      <c r="S43" s="178">
        <f>ROUND(F43*(P43),3)</f>
        <v>0</v>
      </c>
      <c r="T43" s="179"/>
      <c r="U43" s="179"/>
      <c r="V43" s="183"/>
      <c r="Z43">
        <v>0</v>
      </c>
    </row>
    <row r="44" spans="1:26" ht="15">
      <c r="A44" s="159"/>
      <c r="B44" s="159"/>
      <c r="C44" s="175" t="s">
        <v>199</v>
      </c>
      <c r="D44" s="174" t="s">
        <v>76</v>
      </c>
      <c r="E44" s="159"/>
      <c r="F44" s="160"/>
      <c r="G44" s="162">
        <f>ROUND((SUM(L39:L43))/1,3)</f>
        <v>0</v>
      </c>
      <c r="H44" s="162">
        <f>ROUND((SUM(M39:M43))/1,3)</f>
        <v>0</v>
      </c>
      <c r="I44" s="162">
        <f>ROUND((SUM(I39:I43))/1,3)</f>
        <v>0</v>
      </c>
      <c r="J44" s="159"/>
      <c r="K44" s="159"/>
      <c r="L44" s="159">
        <f>ROUND((SUM(L39:L43))/1,3)</f>
        <v>0</v>
      </c>
      <c r="M44" s="159">
        <f>ROUND((SUM(M39:M43))/1,3)</f>
        <v>0</v>
      </c>
      <c r="N44" s="159"/>
      <c r="O44" s="159"/>
      <c r="P44" s="162"/>
      <c r="Q44" s="159"/>
      <c r="R44" s="159"/>
      <c r="S44" s="162">
        <f>ROUND((SUM(S39:S43))/1,3)</f>
        <v>0</v>
      </c>
      <c r="T44" s="156"/>
      <c r="U44" s="156"/>
      <c r="V44" s="2">
        <f>ROUND((SUM(V39:V43))/1,3)</f>
        <v>0</v>
      </c>
      <c r="W44" s="156"/>
      <c r="X44" s="156"/>
      <c r="Y44" s="156"/>
      <c r="Z44" s="156"/>
    </row>
    <row r="45" spans="1:22" ht="15">
      <c r="A45" s="1"/>
      <c r="B45" s="1"/>
      <c r="C45" s="1"/>
      <c r="D45" s="1"/>
      <c r="E45" s="1"/>
      <c r="F45" s="152"/>
      <c r="G45" s="152"/>
      <c r="H45" s="152"/>
      <c r="I45" s="152"/>
      <c r="J45" s="1"/>
      <c r="K45" s="1"/>
      <c r="L45" s="1"/>
      <c r="M45" s="1"/>
      <c r="N45" s="1"/>
      <c r="O45" s="1"/>
      <c r="P45" s="1"/>
      <c r="Q45" s="1"/>
      <c r="R45" s="1"/>
      <c r="S45" s="1"/>
      <c r="V45" s="1"/>
    </row>
    <row r="46" spans="1:26" ht="15">
      <c r="A46" s="159"/>
      <c r="B46" s="159"/>
      <c r="C46" s="175" t="s">
        <v>205</v>
      </c>
      <c r="D46" s="174" t="s">
        <v>77</v>
      </c>
      <c r="E46" s="159"/>
      <c r="F46" s="160"/>
      <c r="G46" s="160"/>
      <c r="H46" s="160"/>
      <c r="I46" s="160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6"/>
      <c r="U46" s="156"/>
      <c r="V46" s="159"/>
      <c r="W46" s="156"/>
      <c r="X46" s="156"/>
      <c r="Y46" s="156"/>
      <c r="Z46" s="156"/>
    </row>
    <row r="47" spans="1:26" ht="25.05" customHeight="1">
      <c r="A47" s="180"/>
      <c r="B47" s="176" t="s">
        <v>438</v>
      </c>
      <c r="C47" s="181" t="s">
        <v>459</v>
      </c>
      <c r="D47" s="176" t="s">
        <v>460</v>
      </c>
      <c r="E47" s="176" t="s">
        <v>202</v>
      </c>
      <c r="F47" s="177">
        <v>2159.377</v>
      </c>
      <c r="G47" s="182"/>
      <c r="H47" s="182"/>
      <c r="I47" s="177">
        <f>ROUND(F47*(G47+H47),3)</f>
        <v>0</v>
      </c>
      <c r="J47" s="176">
        <f>ROUND(F47*(N47),3)</f>
        <v>0</v>
      </c>
      <c r="K47" s="178">
        <f>ROUND(F47*(O47),3)</f>
        <v>0</v>
      </c>
      <c r="L47" s="178">
        <f>ROUND(F47*(G47),3)</f>
        <v>0</v>
      </c>
      <c r="M47" s="178">
        <f>ROUND(F47*(H47),3)</f>
        <v>0</v>
      </c>
      <c r="N47" s="178">
        <v>0</v>
      </c>
      <c r="O47" s="178"/>
      <c r="P47" s="183"/>
      <c r="Q47" s="183"/>
      <c r="R47" s="183"/>
      <c r="S47" s="178">
        <f>ROUND(F47*(P47),3)</f>
        <v>0</v>
      </c>
      <c r="T47" s="179"/>
      <c r="U47" s="179"/>
      <c r="V47" s="183"/>
      <c r="Z47">
        <v>0</v>
      </c>
    </row>
    <row r="48" spans="1:26" ht="15">
      <c r="A48" s="159"/>
      <c r="B48" s="159"/>
      <c r="C48" s="175" t="s">
        <v>205</v>
      </c>
      <c r="D48" s="174" t="s">
        <v>77</v>
      </c>
      <c r="E48" s="159"/>
      <c r="F48" s="160"/>
      <c r="G48" s="162">
        <f>ROUND((SUM(L46:L47))/1,3)</f>
        <v>0</v>
      </c>
      <c r="H48" s="162">
        <f>ROUND((SUM(M46:M47))/1,3)</f>
        <v>0</v>
      </c>
      <c r="I48" s="162">
        <f>ROUND((SUM(I46:I47))/1,3)</f>
        <v>0</v>
      </c>
      <c r="J48" s="159"/>
      <c r="K48" s="159"/>
      <c r="L48" s="159">
        <f>ROUND((SUM(L46:L47))/1,3)</f>
        <v>0</v>
      </c>
      <c r="M48" s="159">
        <f>ROUND((SUM(M46:M47))/1,3)</f>
        <v>0</v>
      </c>
      <c r="N48" s="159"/>
      <c r="O48" s="159"/>
      <c r="P48" s="162"/>
      <c r="Q48" s="159"/>
      <c r="R48" s="159"/>
      <c r="S48" s="162">
        <f>ROUND((SUM(S46:S47))/1,3)</f>
        <v>0</v>
      </c>
      <c r="T48" s="156"/>
      <c r="U48" s="156"/>
      <c r="V48" s="2">
        <f>ROUND((SUM(V46:V47))/1,3)</f>
        <v>0</v>
      </c>
      <c r="W48" s="156"/>
      <c r="X48" s="156"/>
      <c r="Y48" s="156"/>
      <c r="Z48" s="156"/>
    </row>
    <row r="49" spans="1:22" ht="15">
      <c r="A49" s="1"/>
      <c r="B49" s="1"/>
      <c r="C49" s="1"/>
      <c r="D49" s="1"/>
      <c r="E49" s="1"/>
      <c r="F49" s="152"/>
      <c r="G49" s="152"/>
      <c r="H49" s="152"/>
      <c r="I49" s="152"/>
      <c r="J49" s="1"/>
      <c r="K49" s="1"/>
      <c r="L49" s="1"/>
      <c r="M49" s="1"/>
      <c r="N49" s="1"/>
      <c r="O49" s="1"/>
      <c r="P49" s="1"/>
      <c r="Q49" s="1"/>
      <c r="R49" s="1"/>
      <c r="S49" s="1"/>
      <c r="V49" s="1"/>
    </row>
    <row r="50" spans="1:22" ht="15">
      <c r="A50" s="159"/>
      <c r="B50" s="159"/>
      <c r="C50" s="159"/>
      <c r="D50" s="2" t="s">
        <v>72</v>
      </c>
      <c r="E50" s="159"/>
      <c r="F50" s="160"/>
      <c r="G50" s="162">
        <f>ROUND((SUM(L9:L49))/2,3)</f>
        <v>0</v>
      </c>
      <c r="H50" s="162">
        <f>ROUND((SUM(M9:M49))/2,3)</f>
        <v>0</v>
      </c>
      <c r="I50" s="162">
        <f>ROUND((SUM(I9:I49))/2,3)</f>
        <v>0</v>
      </c>
      <c r="J50" s="192"/>
      <c r="K50" s="159"/>
      <c r="L50" s="160">
        <f>ROUND((SUM(L9:L49))/2,3)</f>
        <v>0</v>
      </c>
      <c r="M50" s="160">
        <f>ROUND((SUM(M9:M49))/2,3)</f>
        <v>0</v>
      </c>
      <c r="N50" s="159"/>
      <c r="O50" s="159"/>
      <c r="P50" s="162"/>
      <c r="Q50" s="159"/>
      <c r="R50" s="159"/>
      <c r="S50" s="162">
        <f>ROUND((SUM(S9:S49))/2,3)</f>
        <v>10079.765</v>
      </c>
      <c r="T50" s="156"/>
      <c r="U50" s="156"/>
      <c r="V50" s="2">
        <f>ROUND((SUM(V9:V49))/2,3)</f>
        <v>0</v>
      </c>
    </row>
    <row r="51" spans="1:22" ht="15">
      <c r="A51" s="1"/>
      <c r="B51" s="1"/>
      <c r="C51" s="1"/>
      <c r="D51" s="1"/>
      <c r="E51" s="1"/>
      <c r="F51" s="152"/>
      <c r="G51" s="152"/>
      <c r="H51" s="152"/>
      <c r="I51" s="152"/>
      <c r="J51" s="1"/>
      <c r="K51" s="1"/>
      <c r="L51" s="1"/>
      <c r="M51" s="1"/>
      <c r="N51" s="1"/>
      <c r="O51" s="1"/>
      <c r="P51" s="1"/>
      <c r="Q51" s="1"/>
      <c r="R51" s="1"/>
      <c r="S51" s="1"/>
      <c r="V51" s="1"/>
    </row>
    <row r="52" spans="1:26" ht="15">
      <c r="A52" s="159"/>
      <c r="B52" s="159"/>
      <c r="C52" s="159"/>
      <c r="D52" s="2" t="s">
        <v>78</v>
      </c>
      <c r="E52" s="159"/>
      <c r="F52" s="160"/>
      <c r="G52" s="160"/>
      <c r="H52" s="160"/>
      <c r="I52" s="160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6"/>
      <c r="U52" s="156"/>
      <c r="V52" s="159"/>
      <c r="W52" s="156"/>
      <c r="X52" s="156"/>
      <c r="Y52" s="156"/>
      <c r="Z52" s="156"/>
    </row>
    <row r="53" spans="1:26" ht="15">
      <c r="A53" s="159"/>
      <c r="B53" s="159"/>
      <c r="C53" s="175" t="s">
        <v>208</v>
      </c>
      <c r="D53" s="174" t="s">
        <v>79</v>
      </c>
      <c r="E53" s="159"/>
      <c r="F53" s="160"/>
      <c r="G53" s="160"/>
      <c r="H53" s="160"/>
      <c r="I53" s="160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6"/>
      <c r="U53" s="156"/>
      <c r="V53" s="159"/>
      <c r="W53" s="156"/>
      <c r="X53" s="156"/>
      <c r="Y53" s="156"/>
      <c r="Z53" s="156"/>
    </row>
    <row r="54" spans="1:26" ht="25.05" customHeight="1">
      <c r="A54" s="180"/>
      <c r="B54" s="176" t="s">
        <v>209</v>
      </c>
      <c r="C54" s="181" t="s">
        <v>210</v>
      </c>
      <c r="D54" s="176" t="s">
        <v>211</v>
      </c>
      <c r="E54" s="176" t="s">
        <v>109</v>
      </c>
      <c r="F54" s="177">
        <v>29</v>
      </c>
      <c r="G54" s="182"/>
      <c r="H54" s="182"/>
      <c r="I54" s="177">
        <f>ROUND(F54*(G54+H54),3)</f>
        <v>0</v>
      </c>
      <c r="J54" s="176">
        <f>ROUND(F54*(N54),3)</f>
        <v>0</v>
      </c>
      <c r="K54" s="178">
        <f>ROUND(F54*(O54),3)</f>
        <v>0</v>
      </c>
      <c r="L54" s="178">
        <f>ROUND(F54*(G54),3)</f>
        <v>0</v>
      </c>
      <c r="M54" s="178">
        <f>ROUND(F54*(H54),3)</f>
        <v>0</v>
      </c>
      <c r="N54" s="178">
        <v>0</v>
      </c>
      <c r="O54" s="178"/>
      <c r="P54" s="183"/>
      <c r="Q54" s="183"/>
      <c r="R54" s="183"/>
      <c r="S54" s="178">
        <f>ROUND(F54*(P54),3)</f>
        <v>0</v>
      </c>
      <c r="T54" s="179"/>
      <c r="U54" s="179"/>
      <c r="V54" s="183"/>
      <c r="Z54">
        <v>0</v>
      </c>
    </row>
    <row r="55" spans="1:22" ht="15">
      <c r="A55" s="159"/>
      <c r="B55" s="159"/>
      <c r="C55" s="174">
        <v>921</v>
      </c>
      <c r="D55" s="174" t="s">
        <v>79</v>
      </c>
      <c r="E55" s="159"/>
      <c r="F55" s="160"/>
      <c r="G55" s="162">
        <f>ROUND((SUM(L53:L54))/1,3)</f>
        <v>0</v>
      </c>
      <c r="H55" s="162">
        <f>ROUND((SUM(M53:M54))/1,3)</f>
        <v>0</v>
      </c>
      <c r="I55" s="162">
        <f>ROUND((SUM(I53:I54))/1,3)</f>
        <v>0</v>
      </c>
      <c r="J55" s="159"/>
      <c r="K55" s="159"/>
      <c r="L55" s="159">
        <f>ROUND((SUM(L53:L54))/1,3)</f>
        <v>0</v>
      </c>
      <c r="M55" s="159">
        <f>ROUND((SUM(M53:M54))/1,3)</f>
        <v>0</v>
      </c>
      <c r="N55" s="159"/>
      <c r="O55" s="159"/>
      <c r="P55" s="162"/>
      <c r="Q55" s="1"/>
      <c r="R55" s="1"/>
      <c r="S55" s="162">
        <f>ROUND((SUM(S53:S54))/1,3)</f>
        <v>0</v>
      </c>
      <c r="T55" s="193"/>
      <c r="U55" s="193"/>
      <c r="V55" s="2">
        <f>ROUND((SUM(V53:V54))/1,3)</f>
        <v>0</v>
      </c>
    </row>
    <row r="56" spans="1:22" ht="15">
      <c r="A56" s="1"/>
      <c r="B56" s="1"/>
      <c r="C56" s="1"/>
      <c r="D56" s="1"/>
      <c r="E56" s="1"/>
      <c r="F56" s="152"/>
      <c r="G56" s="152"/>
      <c r="H56" s="152"/>
      <c r="I56" s="152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2" ht="15">
      <c r="A57" s="159"/>
      <c r="B57" s="159"/>
      <c r="C57" s="159"/>
      <c r="D57" s="2" t="s">
        <v>78</v>
      </c>
      <c r="E57" s="159"/>
      <c r="F57" s="160"/>
      <c r="G57" s="162">
        <f>ROUND((SUM(L52:L56))/2,3)</f>
        <v>0</v>
      </c>
      <c r="H57" s="162">
        <f>ROUND((SUM(M52:M56))/2,3)</f>
        <v>0</v>
      </c>
      <c r="I57" s="162">
        <f>ROUND((SUM(I52:I56))/2,3)</f>
        <v>0</v>
      </c>
      <c r="J57" s="159"/>
      <c r="K57" s="159"/>
      <c r="L57" s="159">
        <f>ROUND((SUM(L52:L56))/2,3)</f>
        <v>0</v>
      </c>
      <c r="M57" s="159">
        <f>ROUND((SUM(M52:M56))/2,3)</f>
        <v>0</v>
      </c>
      <c r="N57" s="159"/>
      <c r="O57" s="159"/>
      <c r="P57" s="162"/>
      <c r="Q57" s="1"/>
      <c r="R57" s="1"/>
      <c r="S57" s="162">
        <f>ROUND((SUM(S52:S56))/2,3)</f>
        <v>0</v>
      </c>
      <c r="V57" s="2">
        <f>ROUND((SUM(V52:V56))/2,3)</f>
        <v>0</v>
      </c>
    </row>
    <row r="58" spans="1:26" ht="15">
      <c r="A58" s="195"/>
      <c r="B58" s="195"/>
      <c r="C58" s="195"/>
      <c r="D58" s="195" t="s">
        <v>81</v>
      </c>
      <c r="E58" s="195"/>
      <c r="F58" s="196"/>
      <c r="G58" s="196">
        <f>ROUND((SUM(L9:L57))/3,3)</f>
        <v>0</v>
      </c>
      <c r="H58" s="196">
        <f>ROUND((SUM(M9:M57))/3,3)</f>
        <v>0</v>
      </c>
      <c r="I58" s="196">
        <f>ROUND((SUM(I9:I57))/3,3)</f>
        <v>0</v>
      </c>
      <c r="J58" s="195"/>
      <c r="K58" s="196">
        <f>ROUND((SUM(K9:K57))/3,3)</f>
        <v>0</v>
      </c>
      <c r="L58" s="195">
        <f>ROUND((SUM(L9:L57))/3,3)</f>
        <v>0</v>
      </c>
      <c r="M58" s="195">
        <f>ROUND((SUM(M9:M57))/3,3)</f>
        <v>0</v>
      </c>
      <c r="N58" s="195"/>
      <c r="O58" s="195"/>
      <c r="P58" s="196"/>
      <c r="Q58" s="195"/>
      <c r="R58" s="196"/>
      <c r="S58" s="196">
        <f>ROUND((SUM(S9:S57))/3,3)</f>
        <v>10079.765</v>
      </c>
      <c r="T58" s="197"/>
      <c r="U58" s="197"/>
      <c r="V58" s="195">
        <f>ROUND((SUM(V9:V57))/3,3)</f>
        <v>0</v>
      </c>
      <c r="X58" s="194"/>
      <c r="Y58">
        <f>(SUM(Y9:Y57))</f>
        <v>0</v>
      </c>
      <c r="Z58">
        <f>(SUM(Z9:Z57))</f>
        <v>0</v>
      </c>
    </row>
  </sheetData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Rovné, V. Hrušov - Zásobovanie vodou / SO Obslužná cesta k vodojemu</oddHeader>
    <oddFooter xml:space="preserve">&amp;L&amp;7Spracované systémom Systematic® Kalkulus, tel.: 051 77 10 585&amp;RStrana &amp;P z &amp;N  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ECE60-14A0-475C-A492-3BFBE3236E14}">
  <dimension ref="A1:Z41"/>
  <sheetViews>
    <sheetView workbookViewId="0" topLeftCell="A1"/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8.8515625" style="0" customWidth="1"/>
    <col min="28" max="16384" width="8.8515625" style="0" hidden="1" customWidth="1"/>
  </cols>
  <sheetData>
    <row r="1" spans="1:23" ht="28.05" customHeight="1" thickBot="1">
      <c r="A1" s="3"/>
      <c r="B1" s="14"/>
      <c r="C1" s="14"/>
      <c r="D1" s="14"/>
      <c r="E1" s="14"/>
      <c r="F1" s="15" t="s">
        <v>17</v>
      </c>
      <c r="G1" s="14"/>
      <c r="H1" s="14"/>
      <c r="I1" s="14"/>
      <c r="J1" s="14"/>
      <c r="W1">
        <v>30.126</v>
      </c>
    </row>
    <row r="2" spans="1:10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10" ht="18" customHeight="1">
      <c r="A3" s="13"/>
      <c r="B3" s="34" t="s">
        <v>461</v>
      </c>
      <c r="C3" s="35"/>
      <c r="D3" s="36"/>
      <c r="E3" s="36"/>
      <c r="F3" s="36"/>
      <c r="G3" s="17"/>
      <c r="H3" s="17"/>
      <c r="I3" s="40" t="s">
        <v>18</v>
      </c>
      <c r="J3" s="30"/>
    </row>
    <row r="4" spans="1:10" ht="18" customHeight="1">
      <c r="A4" s="13"/>
      <c r="B4" s="23"/>
      <c r="C4" s="20"/>
      <c r="D4" s="17"/>
      <c r="E4" s="17"/>
      <c r="F4" s="17"/>
      <c r="G4" s="17"/>
      <c r="H4" s="17"/>
      <c r="I4" s="40" t="s">
        <v>20</v>
      </c>
      <c r="J4" s="30"/>
    </row>
    <row r="5" spans="1:10" ht="18" customHeight="1" thickBot="1">
      <c r="A5" s="13"/>
      <c r="B5" s="41" t="s">
        <v>21</v>
      </c>
      <c r="C5" s="20"/>
      <c r="D5" s="17"/>
      <c r="E5" s="17"/>
      <c r="F5" s="42" t="s">
        <v>22</v>
      </c>
      <c r="G5" s="17"/>
      <c r="H5" s="17"/>
      <c r="I5" s="40" t="s">
        <v>23</v>
      </c>
      <c r="J5" s="43" t="s">
        <v>24</v>
      </c>
    </row>
    <row r="6" spans="1:10" ht="19.95" customHeight="1" thickTop="1">
      <c r="A6" s="13"/>
      <c r="B6" s="56" t="s">
        <v>25</v>
      </c>
      <c r="C6" s="52"/>
      <c r="D6" s="52"/>
      <c r="E6" s="52"/>
      <c r="F6" s="52"/>
      <c r="G6" s="52"/>
      <c r="H6" s="52"/>
      <c r="I6" s="52"/>
      <c r="J6" s="53"/>
    </row>
    <row r="7" spans="1:10" ht="18" customHeight="1">
      <c r="A7" s="13"/>
      <c r="B7" s="58" t="s">
        <v>28</v>
      </c>
      <c r="C7" s="45"/>
      <c r="D7" s="18"/>
      <c r="E7" s="18"/>
      <c r="F7" s="18"/>
      <c r="G7" s="59" t="s">
        <v>29</v>
      </c>
      <c r="H7" s="18"/>
      <c r="I7" s="28"/>
      <c r="J7" s="46"/>
    </row>
    <row r="8" spans="1:10" ht="19.95" customHeight="1">
      <c r="A8" s="13"/>
      <c r="B8" s="57" t="s">
        <v>26</v>
      </c>
      <c r="C8" s="54"/>
      <c r="D8" s="54"/>
      <c r="E8" s="54"/>
      <c r="F8" s="54"/>
      <c r="G8" s="54"/>
      <c r="H8" s="54"/>
      <c r="I8" s="54"/>
      <c r="J8" s="55"/>
    </row>
    <row r="9" spans="1:10" ht="18" customHeight="1">
      <c r="A9" s="13"/>
      <c r="B9" s="41" t="s">
        <v>30</v>
      </c>
      <c r="C9" s="20"/>
      <c r="D9" s="17"/>
      <c r="E9" s="17"/>
      <c r="F9" s="17"/>
      <c r="G9" s="42" t="s">
        <v>31</v>
      </c>
      <c r="H9" s="17"/>
      <c r="I9" s="27"/>
      <c r="J9" s="30"/>
    </row>
    <row r="10" spans="1:10" ht="19.95" customHeight="1">
      <c r="A10" s="13"/>
      <c r="B10" s="57" t="s">
        <v>27</v>
      </c>
      <c r="C10" s="54"/>
      <c r="D10" s="54"/>
      <c r="E10" s="54"/>
      <c r="F10" s="54"/>
      <c r="G10" s="54"/>
      <c r="H10" s="54"/>
      <c r="I10" s="54"/>
      <c r="J10" s="55"/>
    </row>
    <row r="11" spans="1:10" ht="18" customHeight="1" thickBot="1">
      <c r="A11" s="13"/>
      <c r="B11" s="41" t="s">
        <v>30</v>
      </c>
      <c r="C11" s="20"/>
      <c r="D11" s="17"/>
      <c r="E11" s="17"/>
      <c r="F11" s="17"/>
      <c r="G11" s="42" t="s">
        <v>31</v>
      </c>
      <c r="H11" s="17"/>
      <c r="I11" s="27"/>
      <c r="J11" s="30"/>
    </row>
    <row r="12" spans="1:10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10" ht="18" customHeight="1" thickTop="1">
      <c r="A14" s="13"/>
      <c r="B14" s="61" t="s">
        <v>32</v>
      </c>
      <c r="C14" s="89" t="s">
        <v>6</v>
      </c>
      <c r="D14" s="90" t="s">
        <v>61</v>
      </c>
      <c r="E14" s="91" t="s">
        <v>62</v>
      </c>
      <c r="F14" s="89" t="s">
        <v>63</v>
      </c>
      <c r="G14" s="61" t="s">
        <v>39</v>
      </c>
      <c r="H14" s="48"/>
      <c r="I14" s="50"/>
      <c r="J14" s="51"/>
    </row>
    <row r="15" spans="1:10" ht="18" customHeight="1">
      <c r="A15" s="13"/>
      <c r="B15" s="96">
        <v>1</v>
      </c>
      <c r="C15" s="97" t="s">
        <v>33</v>
      </c>
      <c r="D15" s="98">
        <f>'Rekap 8252'!B12</f>
        <v>0</v>
      </c>
      <c r="E15" s="99">
        <f>'Rekap 8252'!C12</f>
        <v>0</v>
      </c>
      <c r="F15" s="97">
        <f>'Rekap 8252'!D12</f>
        <v>0</v>
      </c>
      <c r="G15" s="62">
        <v>7</v>
      </c>
      <c r="H15" s="64" t="s">
        <v>40</v>
      </c>
      <c r="I15" s="28"/>
      <c r="J15" s="66">
        <v>0</v>
      </c>
    </row>
    <row r="16" spans="1:10" ht="18" customHeight="1">
      <c r="A16" s="13"/>
      <c r="B16" s="94">
        <v>2</v>
      </c>
      <c r="C16" s="95" t="s">
        <v>34</v>
      </c>
      <c r="D16" s="100"/>
      <c r="E16" s="101"/>
      <c r="F16" s="110"/>
      <c r="G16" s="113"/>
      <c r="H16" s="125"/>
      <c r="I16" s="127"/>
      <c r="J16" s="120"/>
    </row>
    <row r="17" spans="1:10" ht="18" customHeight="1">
      <c r="A17" s="13"/>
      <c r="B17" s="68">
        <v>3</v>
      </c>
      <c r="C17" s="71" t="s">
        <v>35</v>
      </c>
      <c r="D17" s="92">
        <f>'Rekap 8252'!B17</f>
        <v>0</v>
      </c>
      <c r="E17" s="93">
        <f>'Rekap 8252'!C17</f>
        <v>0</v>
      </c>
      <c r="F17" s="85">
        <f>'Rekap 8252'!D17</f>
        <v>0</v>
      </c>
      <c r="G17" s="62">
        <v>8</v>
      </c>
      <c r="H17" s="72" t="s">
        <v>41</v>
      </c>
      <c r="I17" s="127"/>
      <c r="J17" s="120">
        <f>'SO 8252'!Z64</f>
        <v>0</v>
      </c>
    </row>
    <row r="18" spans="1:10" ht="18" customHeight="1">
      <c r="A18" s="13"/>
      <c r="B18" s="62">
        <v>4</v>
      </c>
      <c r="C18" s="72" t="s">
        <v>36</v>
      </c>
      <c r="D18" s="76"/>
      <c r="E18" s="75"/>
      <c r="F18" s="78">
        <f>'Rekap 8252'!D21</f>
        <v>0</v>
      </c>
      <c r="G18" s="62">
        <v>9</v>
      </c>
      <c r="H18" s="72" t="s">
        <v>42</v>
      </c>
      <c r="I18" s="127"/>
      <c r="J18" s="120">
        <v>0</v>
      </c>
    </row>
    <row r="19" spans="1:10" ht="18" customHeight="1">
      <c r="A19" s="13"/>
      <c r="B19" s="62">
        <v>5</v>
      </c>
      <c r="C19" s="72" t="s">
        <v>37</v>
      </c>
      <c r="D19" s="76"/>
      <c r="E19" s="75"/>
      <c r="F19" s="78"/>
      <c r="G19" s="113"/>
      <c r="H19" s="125"/>
      <c r="I19" s="127"/>
      <c r="J19" s="126"/>
    </row>
    <row r="20" spans="1:10" ht="18" customHeight="1" thickBot="1">
      <c r="A20" s="13"/>
      <c r="B20" s="62">
        <v>6</v>
      </c>
      <c r="C20" s="73" t="s">
        <v>38</v>
      </c>
      <c r="D20" s="77"/>
      <c r="E20" s="105"/>
      <c r="F20" s="111">
        <f>SUM(F15:F19)</f>
        <v>0</v>
      </c>
      <c r="G20" s="62">
        <v>10</v>
      </c>
      <c r="H20" s="72" t="s">
        <v>38</v>
      </c>
      <c r="I20" s="129"/>
      <c r="J20" s="104">
        <f>SUM(J15:J19)</f>
        <v>0</v>
      </c>
    </row>
    <row r="21" spans="1:10" ht="18" customHeight="1" thickTop="1">
      <c r="A21" s="13"/>
      <c r="B21" s="67" t="s">
        <v>50</v>
      </c>
      <c r="C21" s="70" t="s">
        <v>51</v>
      </c>
      <c r="D21" s="74"/>
      <c r="E21" s="19"/>
      <c r="F21" s="103"/>
      <c r="G21" s="67" t="s">
        <v>57</v>
      </c>
      <c r="H21" s="63" t="s">
        <v>51</v>
      </c>
      <c r="I21" s="28"/>
      <c r="J21" s="130"/>
    </row>
    <row r="22" spans="1:26" ht="18" customHeight="1">
      <c r="A22" s="13"/>
      <c r="B22" s="68">
        <v>11</v>
      </c>
      <c r="C22" s="64" t="s">
        <v>52</v>
      </c>
      <c r="D22" s="84"/>
      <c r="E22" s="87" t="s">
        <v>55</v>
      </c>
      <c r="F22" s="85">
        <f>((F15*U22*0)+(F16*V22*0)+(F17*W22*0))/100</f>
        <v>0</v>
      </c>
      <c r="G22" s="68">
        <v>16</v>
      </c>
      <c r="H22" s="71" t="s">
        <v>58</v>
      </c>
      <c r="I22" s="128" t="s">
        <v>55</v>
      </c>
      <c r="J22" s="11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53</v>
      </c>
      <c r="D23" s="69"/>
      <c r="E23" s="87" t="s">
        <v>56</v>
      </c>
      <c r="F23" s="78">
        <f>((F15*U23*0)+(F16*V23*0)+(F17*W23*0))/100</f>
        <v>0</v>
      </c>
      <c r="G23" s="62">
        <v>17</v>
      </c>
      <c r="H23" s="72" t="s">
        <v>59</v>
      </c>
      <c r="I23" s="128" t="s">
        <v>55</v>
      </c>
      <c r="J23" s="12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54</v>
      </c>
      <c r="D24" s="69"/>
      <c r="E24" s="87" t="s">
        <v>55</v>
      </c>
      <c r="F24" s="78">
        <f>((F15*U24*0)+(F16*V24*0)+(F17*W24*0))/100</f>
        <v>0</v>
      </c>
      <c r="G24" s="62">
        <v>18</v>
      </c>
      <c r="H24" s="72" t="s">
        <v>60</v>
      </c>
      <c r="I24" s="128" t="s">
        <v>56</v>
      </c>
      <c r="J24" s="12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62">
        <v>14</v>
      </c>
      <c r="C25" s="20"/>
      <c r="D25" s="69"/>
      <c r="E25" s="88"/>
      <c r="F25" s="86"/>
      <c r="G25" s="62">
        <v>19</v>
      </c>
      <c r="H25" s="125"/>
      <c r="I25" s="127"/>
      <c r="J25" s="126"/>
    </row>
    <row r="26" spans="1:10" ht="18" customHeight="1" thickBot="1">
      <c r="A26" s="13"/>
      <c r="B26" s="62">
        <v>15</v>
      </c>
      <c r="C26" s="65"/>
      <c r="D26" s="69"/>
      <c r="E26" s="69"/>
      <c r="F26" s="112"/>
      <c r="G26" s="62">
        <v>20</v>
      </c>
      <c r="H26" s="72" t="s">
        <v>38</v>
      </c>
      <c r="I26" s="129"/>
      <c r="J26" s="104">
        <f>SUM(J22:J25)+SUM(F22:F25)</f>
        <v>0</v>
      </c>
    </row>
    <row r="27" spans="1:10" ht="18" customHeight="1" thickTop="1">
      <c r="A27" s="13"/>
      <c r="B27" s="106"/>
      <c r="C27" s="141" t="s">
        <v>66</v>
      </c>
      <c r="D27" s="134"/>
      <c r="E27" s="107"/>
      <c r="F27" s="29"/>
      <c r="G27" s="114" t="s">
        <v>43</v>
      </c>
      <c r="H27" s="109" t="s">
        <v>44</v>
      </c>
      <c r="I27" s="28"/>
      <c r="J27" s="31"/>
    </row>
    <row r="28" spans="1:10" ht="18" customHeight="1">
      <c r="A28" s="13"/>
      <c r="B28" s="26"/>
      <c r="C28" s="132"/>
      <c r="D28" s="135"/>
      <c r="E28" s="22"/>
      <c r="F28" s="13"/>
      <c r="G28" s="94">
        <v>21</v>
      </c>
      <c r="H28" s="95" t="s">
        <v>45</v>
      </c>
      <c r="I28" s="122"/>
      <c r="J28" s="102">
        <f>F20+J20+F26+J26</f>
        <v>0</v>
      </c>
    </row>
    <row r="29" spans="1:10" ht="18" customHeight="1">
      <c r="A29" s="13"/>
      <c r="B29" s="79"/>
      <c r="C29" s="133"/>
      <c r="D29" s="136"/>
      <c r="E29" s="22"/>
      <c r="F29" s="13"/>
      <c r="G29" s="68">
        <v>22</v>
      </c>
      <c r="H29" s="71" t="s">
        <v>46</v>
      </c>
      <c r="I29" s="123">
        <f>J28-SUM('SO 8252'!K9:'SO 8252'!K63)</f>
        <v>0</v>
      </c>
      <c r="J29" s="119">
        <f>ROUND(((ROUND(I29,3)*20)*1/100),3)</f>
        <v>0</v>
      </c>
    </row>
    <row r="30" spans="1:10" ht="18" customHeight="1">
      <c r="A30" s="13"/>
      <c r="B30" s="23"/>
      <c r="C30" s="125"/>
      <c r="D30" s="127"/>
      <c r="E30" s="22"/>
      <c r="F30" s="13"/>
      <c r="G30" s="62">
        <v>23</v>
      </c>
      <c r="H30" s="72" t="s">
        <v>47</v>
      </c>
      <c r="I30" s="87">
        <f>SUM('SO 8252'!K9:'SO 8252'!K63)</f>
        <v>0</v>
      </c>
      <c r="J30" s="120">
        <f>ROUND(((ROUND(I30,3)*0)/100),3)</f>
        <v>0</v>
      </c>
    </row>
    <row r="31" spans="1:10" ht="18" customHeight="1">
      <c r="A31" s="13"/>
      <c r="B31" s="24"/>
      <c r="C31" s="137"/>
      <c r="D31" s="138"/>
      <c r="E31" s="22"/>
      <c r="F31" s="13"/>
      <c r="G31" s="94">
        <v>24</v>
      </c>
      <c r="H31" s="95" t="s">
        <v>48</v>
      </c>
      <c r="I31" s="117"/>
      <c r="J31" s="131">
        <f>SUM(J28:J30)</f>
        <v>0</v>
      </c>
    </row>
    <row r="32" spans="1:10" ht="18" customHeight="1" thickBot="1">
      <c r="A32" s="13"/>
      <c r="B32" s="44"/>
      <c r="C32" s="118"/>
      <c r="D32" s="124"/>
      <c r="E32" s="80"/>
      <c r="F32" s="81"/>
      <c r="G32" s="68" t="s">
        <v>49</v>
      </c>
      <c r="H32" s="118"/>
      <c r="I32" s="124"/>
      <c r="J32" s="121"/>
    </row>
    <row r="33" spans="1:10" ht="18" customHeight="1" thickTop="1">
      <c r="A33" s="13"/>
      <c r="B33" s="106"/>
      <c r="C33" s="107"/>
      <c r="D33" s="139" t="s">
        <v>64</v>
      </c>
      <c r="E33" s="83"/>
      <c r="F33" s="108"/>
      <c r="G33" s="115">
        <v>26</v>
      </c>
      <c r="H33" s="140" t="s">
        <v>65</v>
      </c>
      <c r="I33" s="29"/>
      <c r="J33" s="116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79"/>
      <c r="C40" s="80"/>
      <c r="D40" s="14"/>
      <c r="E40" s="14"/>
      <c r="F40" s="14"/>
      <c r="G40" s="14"/>
      <c r="H40" s="14"/>
      <c r="I40" s="81"/>
      <c r="J40" s="82"/>
    </row>
    <row r="41" spans="1:10" ht="15" thickTop="1">
      <c r="A41" s="13"/>
      <c r="B41" s="83"/>
      <c r="C41" s="83"/>
      <c r="D41" s="83"/>
      <c r="E41" s="83"/>
      <c r="F41" s="83"/>
      <c r="G41" s="83"/>
      <c r="H41" s="83"/>
      <c r="I41" s="83"/>
      <c r="J41" s="83"/>
    </row>
  </sheetData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D340-825C-41AB-BD7B-A07D68755040}">
  <dimension ref="A1:Z500"/>
  <sheetViews>
    <sheetView workbookViewId="0" topLeftCell="A1"/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8.8515625" style="0" hidden="1" customWidth="1"/>
    <col min="27" max="16384" width="8.8515625" style="0" hidden="1" customWidth="1"/>
  </cols>
  <sheetData>
    <row r="1" spans="1:23" ht="19.95" customHeight="1">
      <c r="A1" s="146" t="s">
        <v>25</v>
      </c>
      <c r="B1" s="144"/>
      <c r="C1" s="144"/>
      <c r="D1" s="145"/>
      <c r="E1" s="147" t="s">
        <v>22</v>
      </c>
      <c r="F1" s="143"/>
      <c r="W1">
        <v>30.126</v>
      </c>
    </row>
    <row r="2" spans="1:6" ht="19.95" customHeight="1">
      <c r="A2" s="146" t="s">
        <v>26</v>
      </c>
      <c r="B2" s="144"/>
      <c r="C2" s="144"/>
      <c r="D2" s="145"/>
      <c r="E2" s="147" t="s">
        <v>20</v>
      </c>
      <c r="F2" s="143"/>
    </row>
    <row r="3" spans="1:6" ht="19.95" customHeight="1">
      <c r="A3" s="146" t="s">
        <v>27</v>
      </c>
      <c r="B3" s="144"/>
      <c r="C3" s="144"/>
      <c r="D3" s="145"/>
      <c r="E3" s="147" t="s">
        <v>70</v>
      </c>
      <c r="F3" s="143"/>
    </row>
    <row r="4" spans="1:6" ht="15">
      <c r="A4" s="148" t="s">
        <v>1</v>
      </c>
      <c r="B4" s="142"/>
      <c r="C4" s="142"/>
      <c r="D4" s="142"/>
      <c r="E4" s="142"/>
      <c r="F4" s="142"/>
    </row>
    <row r="5" spans="1:6" ht="15">
      <c r="A5" s="148" t="s">
        <v>461</v>
      </c>
      <c r="B5" s="142"/>
      <c r="C5" s="142"/>
      <c r="D5" s="142"/>
      <c r="E5" s="142"/>
      <c r="F5" s="142"/>
    </row>
    <row r="6" spans="1:6" ht="15">
      <c r="A6" s="142"/>
      <c r="B6" s="142"/>
      <c r="C6" s="142"/>
      <c r="D6" s="142"/>
      <c r="E6" s="142"/>
      <c r="F6" s="142"/>
    </row>
    <row r="7" spans="1:6" ht="15">
      <c r="A7" s="142"/>
      <c r="B7" s="142"/>
      <c r="C7" s="142"/>
      <c r="D7" s="142"/>
      <c r="E7" s="142"/>
      <c r="F7" s="142"/>
    </row>
    <row r="8" spans="1:6" ht="15">
      <c r="A8" s="149" t="s">
        <v>71</v>
      </c>
      <c r="B8" s="142"/>
      <c r="C8" s="142"/>
      <c r="D8" s="142"/>
      <c r="E8" s="142"/>
      <c r="F8" s="142"/>
    </row>
    <row r="9" spans="1:6" ht="15">
      <c r="A9" s="150" t="s">
        <v>67</v>
      </c>
      <c r="B9" s="150" t="s">
        <v>61</v>
      </c>
      <c r="C9" s="150" t="s">
        <v>62</v>
      </c>
      <c r="D9" s="150" t="s">
        <v>38</v>
      </c>
      <c r="E9" s="150" t="s">
        <v>68</v>
      </c>
      <c r="F9" s="150" t="s">
        <v>69</v>
      </c>
    </row>
    <row r="10" spans="1:26" ht="15">
      <c r="A10" s="157" t="s">
        <v>72</v>
      </c>
      <c r="B10" s="158"/>
      <c r="C10" s="154"/>
      <c r="D10" s="154"/>
      <c r="E10" s="155"/>
      <c r="F10" s="155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15">
      <c r="A11" s="159" t="s">
        <v>74</v>
      </c>
      <c r="B11" s="160">
        <f>'SO 8252'!L34</f>
        <v>0</v>
      </c>
      <c r="C11" s="160">
        <f>'SO 8252'!M34</f>
        <v>0</v>
      </c>
      <c r="D11" s="160">
        <f>'SO 8252'!I34</f>
        <v>0</v>
      </c>
      <c r="E11" s="161">
        <f>'SO 8252'!S34</f>
        <v>0.126</v>
      </c>
      <c r="F11" s="161">
        <f>'SO 8252'!V34</f>
        <v>0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15">
      <c r="A12" s="2" t="s">
        <v>72</v>
      </c>
      <c r="B12" s="162">
        <f>'SO 8252'!L53</f>
        <v>0</v>
      </c>
      <c r="C12" s="162">
        <f>'SO 8252'!M53</f>
        <v>0</v>
      </c>
      <c r="D12" s="162">
        <f>'SO 8252'!I53</f>
        <v>0</v>
      </c>
      <c r="E12" s="163">
        <f>'SO 8252'!S53</f>
        <v>32.835</v>
      </c>
      <c r="F12" s="163">
        <f>'SO 8252'!V53</f>
        <v>0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6" ht="15">
      <c r="A13" s="1"/>
      <c r="B13" s="152">
        <f>'SO 8252'!L55</f>
        <v>0</v>
      </c>
      <c r="C13" s="152">
        <f>'SO 8252'!M55</f>
        <v>0</v>
      </c>
      <c r="D13" s="152">
        <f>'SO 8252'!I55</f>
        <v>0</v>
      </c>
      <c r="E13" s="151">
        <f>'SO 8252'!S55</f>
        <v>32.961</v>
      </c>
      <c r="F13" s="151">
        <f>'SO 8252'!V55</f>
        <v>0</v>
      </c>
    </row>
    <row r="14" spans="1:26" ht="15">
      <c r="A14" s="2" t="s">
        <v>78</v>
      </c>
      <c r="B14" s="162"/>
      <c r="C14" s="160"/>
      <c r="D14" s="160"/>
      <c r="E14" s="161"/>
      <c r="F14" s="161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15">
      <c r="A15" s="159" t="s">
        <v>79</v>
      </c>
      <c r="B15" s="160"/>
      <c r="C15" s="160"/>
      <c r="D15" s="160"/>
      <c r="E15" s="161">
        <v>0.12583999999999998</v>
      </c>
      <c r="F15" s="161">
        <v>0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ht="15">
      <c r="A16" s="159" t="s">
        <v>80</v>
      </c>
      <c r="B16" s="160">
        <f>'SO 8252'!L61</f>
        <v>0</v>
      </c>
      <c r="C16" s="160">
        <f>'SO 8252'!M61</f>
        <v>0</v>
      </c>
      <c r="D16" s="160">
        <f>'SO 8252'!I61</f>
        <v>0</v>
      </c>
      <c r="E16" s="161">
        <f>'SO 8252'!S61</f>
        <v>0</v>
      </c>
      <c r="F16" s="161">
        <f>'SO 8252'!V61</f>
        <v>0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ht="15">
      <c r="A17" s="2" t="s">
        <v>78</v>
      </c>
      <c r="B17" s="162">
        <f>'SO 8252'!L63</f>
        <v>0</v>
      </c>
      <c r="C17" s="162">
        <f>'SO 8252'!M63</f>
        <v>0</v>
      </c>
      <c r="D17" s="162">
        <f>'SO 8252'!I63</f>
        <v>0</v>
      </c>
      <c r="E17" s="163">
        <f>'SO 8252'!S63</f>
        <v>0</v>
      </c>
      <c r="F17" s="163">
        <f>'SO 8252'!V63</f>
        <v>0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6" ht="15">
      <c r="A18" s="1"/>
      <c r="B18" s="152"/>
      <c r="C18" s="152"/>
      <c r="D18" s="152"/>
      <c r="E18" s="151"/>
      <c r="F18" s="151"/>
    </row>
    <row r="19" spans="1:26" ht="15">
      <c r="A19" s="2" t="s">
        <v>462</v>
      </c>
      <c r="B19" s="162">
        <f>'SO 8252'!L64</f>
        <v>0</v>
      </c>
      <c r="C19" s="160">
        <f>'SO 8252'!M64</f>
        <v>0</v>
      </c>
      <c r="D19" s="160">
        <f>'SO 8252'!I64</f>
        <v>0</v>
      </c>
      <c r="E19" s="161">
        <f>'SO 8252'!S64</f>
        <v>32.961</v>
      </c>
      <c r="F19" s="161">
        <f>'SO 8252'!V64</f>
        <v>0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ht="15">
      <c r="A20" s="159" t="s">
        <v>462</v>
      </c>
      <c r="B20" s="160"/>
      <c r="C20" s="160"/>
      <c r="D20" s="160"/>
      <c r="E20" s="161">
        <v>0</v>
      </c>
      <c r="F20" s="161">
        <v>0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ht="15">
      <c r="A21" s="2" t="s">
        <v>462</v>
      </c>
      <c r="B21" s="162">
        <f>SUM(B20:B20)</f>
        <v>0</v>
      </c>
      <c r="C21" s="162">
        <f>SUM(C20:C20)</f>
        <v>0</v>
      </c>
      <c r="D21" s="162">
        <f>SUM(D20:D20)</f>
        <v>0</v>
      </c>
      <c r="E21" s="163">
        <f>SUM(E20:E20)</f>
        <v>0</v>
      </c>
      <c r="F21" s="163">
        <f>SUM(F20:F20)</f>
        <v>0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6" ht="15">
      <c r="A22" s="1"/>
      <c r="B22" s="152"/>
      <c r="C22" s="152"/>
      <c r="D22" s="152"/>
      <c r="E22" s="151"/>
      <c r="F22" s="151"/>
    </row>
    <row r="23" spans="1:26" ht="15">
      <c r="A23" s="2" t="s">
        <v>81</v>
      </c>
      <c r="B23" s="162">
        <f>(SUM(B9:B22)/2)</f>
        <v>0</v>
      </c>
      <c r="C23" s="162">
        <f>(SUM(C9:C22)/2)</f>
        <v>0</v>
      </c>
      <c r="D23" s="162">
        <f>(SUM(D9:D22)/2)</f>
        <v>0</v>
      </c>
      <c r="E23" s="163">
        <f>(SUM(E9:E22)/2)</f>
        <v>49.504419999999996</v>
      </c>
      <c r="F23" s="163">
        <f>(SUM(F9:F22)/2)</f>
        <v>0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6" ht="15">
      <c r="A24" s="1"/>
      <c r="B24" s="152"/>
      <c r="C24" s="152"/>
      <c r="D24" s="152"/>
      <c r="E24" s="151"/>
      <c r="F24" s="151"/>
    </row>
    <row r="25" spans="1:6" ht="15">
      <c r="A25" s="1"/>
      <c r="B25" s="152"/>
      <c r="C25" s="152"/>
      <c r="D25" s="152"/>
      <c r="E25" s="151"/>
      <c r="F25" s="151"/>
    </row>
    <row r="26" spans="1:6" ht="15">
      <c r="A26" s="1"/>
      <c r="B26" s="152"/>
      <c r="C26" s="152"/>
      <c r="D26" s="152"/>
      <c r="E26" s="151"/>
      <c r="F26" s="151"/>
    </row>
    <row r="27" spans="1:6" ht="15">
      <c r="A27" s="1"/>
      <c r="B27" s="152"/>
      <c r="C27" s="152"/>
      <c r="D27" s="152"/>
      <c r="E27" s="151"/>
      <c r="F27" s="151"/>
    </row>
    <row r="28" spans="1:6" ht="15">
      <c r="A28" s="1"/>
      <c r="B28" s="152"/>
      <c r="C28" s="152"/>
      <c r="D28" s="152"/>
      <c r="E28" s="151"/>
      <c r="F28" s="151"/>
    </row>
    <row r="29" spans="1:6" ht="15">
      <c r="A29" s="1"/>
      <c r="B29" s="152"/>
      <c r="C29" s="152"/>
      <c r="D29" s="152"/>
      <c r="E29" s="151"/>
      <c r="F29" s="151"/>
    </row>
    <row r="30" spans="1:6" ht="15">
      <c r="A30" s="1"/>
      <c r="B30" s="152"/>
      <c r="C30" s="152"/>
      <c r="D30" s="152"/>
      <c r="E30" s="151"/>
      <c r="F30" s="151"/>
    </row>
    <row r="31" spans="1:6" ht="15">
      <c r="A31" s="1"/>
      <c r="B31" s="152"/>
      <c r="C31" s="152"/>
      <c r="D31" s="152"/>
      <c r="E31" s="151"/>
      <c r="F31" s="151"/>
    </row>
    <row r="32" spans="1:6" ht="15">
      <c r="A32" s="1"/>
      <c r="B32" s="152"/>
      <c r="C32" s="152"/>
      <c r="D32" s="152"/>
      <c r="E32" s="151"/>
      <c r="F32" s="151"/>
    </row>
    <row r="33" spans="1:6" ht="15">
      <c r="A33" s="1"/>
      <c r="B33" s="152"/>
      <c r="C33" s="152"/>
      <c r="D33" s="152"/>
      <c r="E33" s="151"/>
      <c r="F33" s="151"/>
    </row>
    <row r="34" spans="1:6" ht="15">
      <c r="A34" s="1"/>
      <c r="B34" s="152"/>
      <c r="C34" s="152"/>
      <c r="D34" s="152"/>
      <c r="E34" s="151"/>
      <c r="F34" s="151"/>
    </row>
    <row r="35" spans="1:6" ht="15">
      <c r="A35" s="1"/>
      <c r="B35" s="152"/>
      <c r="C35" s="152"/>
      <c r="D35" s="152"/>
      <c r="E35" s="151"/>
      <c r="F35" s="151"/>
    </row>
    <row r="36" spans="1:6" ht="15">
      <c r="A36" s="1"/>
      <c r="B36" s="152"/>
      <c r="C36" s="152"/>
      <c r="D36" s="152"/>
      <c r="E36" s="151"/>
      <c r="F36" s="151"/>
    </row>
    <row r="37" spans="1:6" ht="15">
      <c r="A37" s="1"/>
      <c r="B37" s="152"/>
      <c r="C37" s="152"/>
      <c r="D37" s="152"/>
      <c r="E37" s="151"/>
      <c r="F37" s="151"/>
    </row>
    <row r="38" spans="1:6" ht="15">
      <c r="A38" s="1"/>
      <c r="B38" s="152"/>
      <c r="C38" s="152"/>
      <c r="D38" s="152"/>
      <c r="E38" s="151"/>
      <c r="F38" s="151"/>
    </row>
    <row r="39" spans="1:6" ht="15">
      <c r="A39" s="1"/>
      <c r="B39" s="152"/>
      <c r="C39" s="152"/>
      <c r="D39" s="152"/>
      <c r="E39" s="151"/>
      <c r="F39" s="151"/>
    </row>
    <row r="40" spans="1:6" ht="15">
      <c r="A40" s="1"/>
      <c r="B40" s="152"/>
      <c r="C40" s="152"/>
      <c r="D40" s="152"/>
      <c r="E40" s="151"/>
      <c r="F40" s="151"/>
    </row>
    <row r="41" spans="1:6" ht="15">
      <c r="A41" s="1"/>
      <c r="B41" s="152"/>
      <c r="C41" s="152"/>
      <c r="D41" s="152"/>
      <c r="E41" s="151"/>
      <c r="F41" s="151"/>
    </row>
    <row r="42" spans="1:6" ht="15">
      <c r="A42" s="1"/>
      <c r="B42" s="152"/>
      <c r="C42" s="152"/>
      <c r="D42" s="152"/>
      <c r="E42" s="151"/>
      <c r="F42" s="151"/>
    </row>
    <row r="43" spans="1:6" ht="15">
      <c r="A43" s="1"/>
      <c r="B43" s="152"/>
      <c r="C43" s="152"/>
      <c r="D43" s="152"/>
      <c r="E43" s="151"/>
      <c r="F43" s="151"/>
    </row>
    <row r="44" spans="1:6" ht="15">
      <c r="A44" s="1"/>
      <c r="B44" s="152"/>
      <c r="C44" s="152"/>
      <c r="D44" s="152"/>
      <c r="E44" s="151"/>
      <c r="F44" s="151"/>
    </row>
    <row r="45" spans="1:6" ht="15">
      <c r="A45" s="1"/>
      <c r="B45" s="152"/>
      <c r="C45" s="152"/>
      <c r="D45" s="152"/>
      <c r="E45" s="151"/>
      <c r="F45" s="151"/>
    </row>
    <row r="46" spans="1:6" ht="15">
      <c r="A46" s="1"/>
      <c r="B46" s="152"/>
      <c r="C46" s="152"/>
      <c r="D46" s="152"/>
      <c r="E46" s="151"/>
      <c r="F46" s="151"/>
    </row>
    <row r="47" spans="1:6" ht="15">
      <c r="A47" s="1"/>
      <c r="B47" s="152"/>
      <c r="C47" s="152"/>
      <c r="D47" s="152"/>
      <c r="E47" s="151"/>
      <c r="F47" s="151"/>
    </row>
    <row r="48" spans="1:6" ht="15">
      <c r="A48" s="1"/>
      <c r="B48" s="152"/>
      <c r="C48" s="152"/>
      <c r="D48" s="152"/>
      <c r="E48" s="151"/>
      <c r="F48" s="151"/>
    </row>
    <row r="49" spans="1:6" ht="15">
      <c r="A49" s="1"/>
      <c r="B49" s="152"/>
      <c r="C49" s="152"/>
      <c r="D49" s="152"/>
      <c r="E49" s="151"/>
      <c r="F49" s="151"/>
    </row>
    <row r="50" spans="1:6" ht="15">
      <c r="A50" s="1"/>
      <c r="B50" s="152"/>
      <c r="C50" s="152"/>
      <c r="D50" s="152"/>
      <c r="E50" s="151"/>
      <c r="F50" s="151"/>
    </row>
    <row r="51" spans="1:6" ht="15">
      <c r="A51" s="1"/>
      <c r="B51" s="152"/>
      <c r="C51" s="152"/>
      <c r="D51" s="152"/>
      <c r="E51" s="151"/>
      <c r="F51" s="151"/>
    </row>
    <row r="52" spans="1:6" ht="15">
      <c r="A52" s="1"/>
      <c r="B52" s="152"/>
      <c r="C52" s="152"/>
      <c r="D52" s="152"/>
      <c r="E52" s="151"/>
      <c r="F52" s="151"/>
    </row>
    <row r="53" spans="1:6" ht="15">
      <c r="A53" s="1"/>
      <c r="B53" s="152"/>
      <c r="C53" s="152"/>
      <c r="D53" s="152"/>
      <c r="E53" s="151"/>
      <c r="F53" s="151"/>
    </row>
    <row r="54" spans="1:6" ht="15">
      <c r="A54" s="1"/>
      <c r="B54" s="152"/>
      <c r="C54" s="152"/>
      <c r="D54" s="152"/>
      <c r="E54" s="151"/>
      <c r="F54" s="151"/>
    </row>
    <row r="55" spans="1:6" ht="15">
      <c r="A55" s="1"/>
      <c r="B55" s="152"/>
      <c r="C55" s="152"/>
      <c r="D55" s="152"/>
      <c r="E55" s="151"/>
      <c r="F55" s="151"/>
    </row>
    <row r="56" spans="1:6" ht="15">
      <c r="A56" s="1"/>
      <c r="B56" s="152"/>
      <c r="C56" s="152"/>
      <c r="D56" s="152"/>
      <c r="E56" s="151"/>
      <c r="F56" s="151"/>
    </row>
    <row r="57" spans="1:6" ht="15">
      <c r="A57" s="1"/>
      <c r="B57" s="152"/>
      <c r="C57" s="152"/>
      <c r="D57" s="152"/>
      <c r="E57" s="151"/>
      <c r="F57" s="151"/>
    </row>
    <row r="58" spans="1:6" ht="15">
      <c r="A58" s="1"/>
      <c r="B58" s="152"/>
      <c r="C58" s="152"/>
      <c r="D58" s="152"/>
      <c r="E58" s="151"/>
      <c r="F58" s="151"/>
    </row>
    <row r="59" spans="1:6" ht="15">
      <c r="A59" s="1"/>
      <c r="B59" s="152"/>
      <c r="C59" s="152"/>
      <c r="D59" s="152"/>
      <c r="E59" s="151"/>
      <c r="F59" s="151"/>
    </row>
    <row r="60" spans="1:6" ht="15">
      <c r="A60" s="1"/>
      <c r="B60" s="152"/>
      <c r="C60" s="152"/>
      <c r="D60" s="152"/>
      <c r="E60" s="151"/>
      <c r="F60" s="151"/>
    </row>
    <row r="61" spans="1:6" ht="15">
      <c r="A61" s="1"/>
      <c r="B61" s="152"/>
      <c r="C61" s="152"/>
      <c r="D61" s="152"/>
      <c r="E61" s="151"/>
      <c r="F61" s="151"/>
    </row>
    <row r="62" spans="1:6" ht="15">
      <c r="A62" s="1"/>
      <c r="B62" s="152"/>
      <c r="C62" s="152"/>
      <c r="D62" s="152"/>
      <c r="E62" s="151"/>
      <c r="F62" s="151"/>
    </row>
    <row r="63" spans="1:6" ht="15">
      <c r="A63" s="1"/>
      <c r="B63" s="152"/>
      <c r="C63" s="152"/>
      <c r="D63" s="152"/>
      <c r="E63" s="151"/>
      <c r="F63" s="151"/>
    </row>
    <row r="64" spans="1:6" ht="15">
      <c r="A64" s="1"/>
      <c r="B64" s="152"/>
      <c r="C64" s="152"/>
      <c r="D64" s="152"/>
      <c r="E64" s="151"/>
      <c r="F64" s="151"/>
    </row>
    <row r="65" spans="1:6" ht="15">
      <c r="A65" s="1"/>
      <c r="B65" s="152"/>
      <c r="C65" s="152"/>
      <c r="D65" s="152"/>
      <c r="E65" s="151"/>
      <c r="F65" s="151"/>
    </row>
    <row r="66" spans="1:6" ht="15">
      <c r="A66" s="1"/>
      <c r="B66" s="152"/>
      <c r="C66" s="152"/>
      <c r="D66" s="152"/>
      <c r="E66" s="151"/>
      <c r="F66" s="151"/>
    </row>
    <row r="67" spans="1:6" ht="15">
      <c r="A67" s="1"/>
      <c r="B67" s="152"/>
      <c r="C67" s="152"/>
      <c r="D67" s="152"/>
      <c r="E67" s="151"/>
      <c r="F67" s="151"/>
    </row>
    <row r="68" spans="1:6" ht="15">
      <c r="A68" s="1"/>
      <c r="B68" s="152"/>
      <c r="C68" s="152"/>
      <c r="D68" s="152"/>
      <c r="E68" s="151"/>
      <c r="F68" s="151"/>
    </row>
    <row r="69" spans="1:6" ht="15">
      <c r="A69" s="1"/>
      <c r="B69" s="152"/>
      <c r="C69" s="152"/>
      <c r="D69" s="152"/>
      <c r="E69" s="151"/>
      <c r="F69" s="151"/>
    </row>
    <row r="70" spans="1:6" ht="15">
      <c r="A70" s="1"/>
      <c r="B70" s="152"/>
      <c r="C70" s="152"/>
      <c r="D70" s="152"/>
      <c r="E70" s="151"/>
      <c r="F70" s="151"/>
    </row>
    <row r="71" spans="1:6" ht="15">
      <c r="A71" s="1"/>
      <c r="B71" s="152"/>
      <c r="C71" s="152"/>
      <c r="D71" s="152"/>
      <c r="E71" s="151"/>
      <c r="F71" s="151"/>
    </row>
    <row r="72" spans="1:6" ht="15">
      <c r="A72" s="1"/>
      <c r="B72" s="152"/>
      <c r="C72" s="152"/>
      <c r="D72" s="152"/>
      <c r="E72" s="151"/>
      <c r="F72" s="15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9EAF-2E6A-49C1-8B6E-1074945E80BF}">
  <dimension ref="A1:Z64"/>
  <sheetViews>
    <sheetView tabSelected="1" workbookViewId="0" topLeftCell="A1">
      <pane ySplit="8" topLeftCell="A9" activePane="bottomLeft" state="frozen"/>
      <selection pane="bottomLeft" activeCell="A9" sqref="A9:XFD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8.8515625" style="0" customWidth="1"/>
    <col min="28" max="16384" width="8.8515625" style="0" hidden="1" customWidth="1"/>
  </cols>
  <sheetData>
    <row r="1" spans="1:23" ht="19.95" customHeight="1">
      <c r="A1" s="12"/>
      <c r="B1" s="169" t="s">
        <v>25</v>
      </c>
      <c r="C1" s="167"/>
      <c r="D1" s="167"/>
      <c r="E1" s="167"/>
      <c r="F1" s="167"/>
      <c r="G1" s="167"/>
      <c r="H1" s="168"/>
      <c r="I1" s="170" t="s">
        <v>22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95" customHeight="1">
      <c r="A2" s="12"/>
      <c r="B2" s="169" t="s">
        <v>26</v>
      </c>
      <c r="C2" s="167"/>
      <c r="D2" s="167"/>
      <c r="E2" s="167"/>
      <c r="F2" s="167"/>
      <c r="G2" s="167"/>
      <c r="H2" s="168"/>
      <c r="I2" s="170" t="s">
        <v>20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95" customHeight="1">
      <c r="A3" s="12"/>
      <c r="B3" s="169" t="s">
        <v>27</v>
      </c>
      <c r="C3" s="167"/>
      <c r="D3" s="167"/>
      <c r="E3" s="167"/>
      <c r="F3" s="167"/>
      <c r="G3" s="167"/>
      <c r="H3" s="168"/>
      <c r="I3" s="170" t="s">
        <v>92</v>
      </c>
      <c r="J3" s="12"/>
      <c r="K3" s="3"/>
      <c r="L3" s="3"/>
      <c r="M3" s="3"/>
      <c r="N3" s="3"/>
      <c r="O3" s="3"/>
      <c r="P3" s="5" t="s">
        <v>24</v>
      </c>
      <c r="Q3" s="1"/>
      <c r="R3" s="1"/>
      <c r="S3" s="3"/>
      <c r="V3" s="3"/>
    </row>
    <row r="4" spans="1:22" ht="15">
      <c r="A4" s="3"/>
      <c r="B4" s="5" t="s">
        <v>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71" t="s">
        <v>461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4"/>
      <c r="B7" s="15" t="s">
        <v>71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6">
      <c r="A8" s="172" t="s">
        <v>82</v>
      </c>
      <c r="B8" s="172" t="s">
        <v>83</v>
      </c>
      <c r="C8" s="172" t="s">
        <v>84</v>
      </c>
      <c r="D8" s="172" t="s">
        <v>85</v>
      </c>
      <c r="E8" s="172" t="s">
        <v>86</v>
      </c>
      <c r="F8" s="172" t="s">
        <v>87</v>
      </c>
      <c r="G8" s="172" t="s">
        <v>61</v>
      </c>
      <c r="H8" s="172" t="s">
        <v>62</v>
      </c>
      <c r="I8" s="172" t="s">
        <v>88</v>
      </c>
      <c r="J8" s="172"/>
      <c r="K8" s="172"/>
      <c r="L8" s="172"/>
      <c r="M8" s="172"/>
      <c r="N8" s="172"/>
      <c r="O8" s="172"/>
      <c r="P8" s="172" t="s">
        <v>89</v>
      </c>
      <c r="Q8" s="165"/>
      <c r="R8" s="165"/>
      <c r="S8" s="172" t="s">
        <v>90</v>
      </c>
      <c r="T8" s="166"/>
      <c r="U8" s="166"/>
      <c r="V8" s="172" t="s">
        <v>91</v>
      </c>
      <c r="W8" s="164"/>
      <c r="X8" s="164"/>
      <c r="Y8" s="164"/>
      <c r="Z8" s="164"/>
    </row>
    <row r="9" spans="1:26" ht="15">
      <c r="A9" s="153"/>
      <c r="B9" s="153"/>
      <c r="C9" s="173"/>
      <c r="D9" s="157" t="s">
        <v>78</v>
      </c>
      <c r="E9" s="153"/>
      <c r="F9" s="154"/>
      <c r="G9" s="154"/>
      <c r="H9" s="154"/>
      <c r="I9" s="154"/>
      <c r="J9" s="153"/>
      <c r="K9" s="153"/>
      <c r="L9" s="153"/>
      <c r="M9" s="153"/>
      <c r="N9" s="153"/>
      <c r="O9" s="153"/>
      <c r="P9" s="153"/>
      <c r="Q9" s="159"/>
      <c r="R9" s="159"/>
      <c r="S9" s="153"/>
      <c r="T9" s="156"/>
      <c r="U9" s="156"/>
      <c r="V9" s="153"/>
      <c r="W9" s="156"/>
      <c r="X9" s="156"/>
      <c r="Y9" s="156"/>
      <c r="Z9" s="156"/>
    </row>
    <row r="10" spans="1:26" ht="15">
      <c r="A10" s="159"/>
      <c r="B10" s="159"/>
      <c r="C10" s="175" t="s">
        <v>208</v>
      </c>
      <c r="D10" s="174" t="s">
        <v>79</v>
      </c>
      <c r="E10" s="159"/>
      <c r="F10" s="160"/>
      <c r="G10" s="160"/>
      <c r="H10" s="160"/>
      <c r="I10" s="160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6"/>
      <c r="U10" s="156"/>
      <c r="V10" s="159"/>
      <c r="W10" s="156"/>
      <c r="X10" s="156"/>
      <c r="Y10" s="156"/>
      <c r="Z10" s="156"/>
    </row>
    <row r="11" spans="1:26" ht="25.05" customHeight="1">
      <c r="A11" s="180"/>
      <c r="B11" s="176" t="s">
        <v>209</v>
      </c>
      <c r="C11" s="181" t="s">
        <v>463</v>
      </c>
      <c r="D11" s="176" t="s">
        <v>464</v>
      </c>
      <c r="E11" s="176" t="s">
        <v>115</v>
      </c>
      <c r="F11" s="177">
        <v>3</v>
      </c>
      <c r="G11" s="182"/>
      <c r="H11" s="182"/>
      <c r="I11" s="177">
        <f>ROUND(F11*(G11+H11),3)</f>
        <v>0</v>
      </c>
      <c r="J11" s="176">
        <f>ROUND(F11*(N11),3)</f>
        <v>0</v>
      </c>
      <c r="K11" s="178">
        <f>ROUND(F11*(O11),3)</f>
        <v>0</v>
      </c>
      <c r="L11" s="178">
        <f>ROUND(F11*(G11),3)</f>
        <v>0</v>
      </c>
      <c r="M11" s="178">
        <f>ROUND(F11*(H11),3)</f>
        <v>0</v>
      </c>
      <c r="N11" s="178">
        <v>0</v>
      </c>
      <c r="O11" s="178"/>
      <c r="P11" s="183"/>
      <c r="Q11" s="183"/>
      <c r="R11" s="183"/>
      <c r="S11" s="178">
        <f>ROUND(F11*(P11),3)</f>
        <v>0</v>
      </c>
      <c r="T11" s="179"/>
      <c r="U11" s="179"/>
      <c r="V11" s="183"/>
      <c r="Z11">
        <v>0</v>
      </c>
    </row>
    <row r="12" spans="1:26" ht="25.05" customHeight="1">
      <c r="A12" s="188"/>
      <c r="B12" s="184" t="s">
        <v>218</v>
      </c>
      <c r="C12" s="189" t="s">
        <v>465</v>
      </c>
      <c r="D12" s="184" t="s">
        <v>466</v>
      </c>
      <c r="E12" s="184" t="s">
        <v>115</v>
      </c>
      <c r="F12" s="185">
        <v>3.15</v>
      </c>
      <c r="G12" s="190"/>
      <c r="H12" s="190"/>
      <c r="I12" s="185">
        <f>ROUND(F12*(G12+H12),3)</f>
        <v>0</v>
      </c>
      <c r="J12" s="184">
        <f>ROUND(F12*(N12),3)</f>
        <v>0</v>
      </c>
      <c r="K12" s="186">
        <f>ROUND(F12*(O12),3)</f>
        <v>0</v>
      </c>
      <c r="L12" s="186">
        <f>ROUND(F12*(G12),3)</f>
        <v>0</v>
      </c>
      <c r="M12" s="186">
        <f>ROUND(F12*(H12),3)</f>
        <v>0</v>
      </c>
      <c r="N12" s="186">
        <v>0</v>
      </c>
      <c r="O12" s="186"/>
      <c r="P12" s="191"/>
      <c r="Q12" s="191"/>
      <c r="R12" s="191"/>
      <c r="S12" s="186">
        <f>ROUND(F12*(P12),3)</f>
        <v>0</v>
      </c>
      <c r="T12" s="187"/>
      <c r="U12" s="187"/>
      <c r="V12" s="191"/>
      <c r="Z12">
        <v>0</v>
      </c>
    </row>
    <row r="13" spans="1:26" ht="25.05" customHeight="1">
      <c r="A13" s="188"/>
      <c r="B13" s="184" t="s">
        <v>218</v>
      </c>
      <c r="C13" s="189" t="s">
        <v>467</v>
      </c>
      <c r="D13" s="184" t="s">
        <v>468</v>
      </c>
      <c r="E13" s="184" t="s">
        <v>177</v>
      </c>
      <c r="F13" s="185">
        <v>0.6</v>
      </c>
      <c r="G13" s="190"/>
      <c r="H13" s="190"/>
      <c r="I13" s="185">
        <f>ROUND(F13*(G13+H13),3)</f>
        <v>0</v>
      </c>
      <c r="J13" s="184">
        <f>ROUND(F13*(N13),3)</f>
        <v>0</v>
      </c>
      <c r="K13" s="186">
        <f>ROUND(F13*(O13),3)</f>
        <v>0</v>
      </c>
      <c r="L13" s="186">
        <f>ROUND(F13*(G13),3)</f>
        <v>0</v>
      </c>
      <c r="M13" s="186">
        <f>ROUND(F13*(H13),3)</f>
        <v>0</v>
      </c>
      <c r="N13" s="186">
        <v>0</v>
      </c>
      <c r="O13" s="186"/>
      <c r="P13" s="191"/>
      <c r="Q13" s="191"/>
      <c r="R13" s="191"/>
      <c r="S13" s="186">
        <f>ROUND(F13*(P13),3)</f>
        <v>0</v>
      </c>
      <c r="T13" s="187"/>
      <c r="U13" s="187"/>
      <c r="V13" s="191"/>
      <c r="Z13">
        <v>0</v>
      </c>
    </row>
    <row r="14" spans="1:26" ht="25.05" customHeight="1">
      <c r="A14" s="188"/>
      <c r="B14" s="184" t="s">
        <v>218</v>
      </c>
      <c r="C14" s="189" t="s">
        <v>469</v>
      </c>
      <c r="D14" s="184" t="s">
        <v>470</v>
      </c>
      <c r="E14" s="184" t="s">
        <v>177</v>
      </c>
      <c r="F14" s="185">
        <v>6</v>
      </c>
      <c r="G14" s="190"/>
      <c r="H14" s="190"/>
      <c r="I14" s="185">
        <f>ROUND(F14*(G14+H14),3)</f>
        <v>0</v>
      </c>
      <c r="J14" s="184">
        <f>ROUND(F14*(N14),3)</f>
        <v>0</v>
      </c>
      <c r="K14" s="186">
        <f>ROUND(F14*(O14),3)</f>
        <v>0</v>
      </c>
      <c r="L14" s="186">
        <f>ROUND(F14*(G14),3)</f>
        <v>0</v>
      </c>
      <c r="M14" s="186">
        <f>ROUND(F14*(H14),3)</f>
        <v>0</v>
      </c>
      <c r="N14" s="186">
        <v>0</v>
      </c>
      <c r="O14" s="186"/>
      <c r="P14" s="191"/>
      <c r="Q14" s="191"/>
      <c r="R14" s="191"/>
      <c r="S14" s="186">
        <f>ROUND(F14*(P14),3)</f>
        <v>0</v>
      </c>
      <c r="T14" s="187"/>
      <c r="U14" s="187"/>
      <c r="V14" s="191"/>
      <c r="Z14">
        <v>0</v>
      </c>
    </row>
    <row r="15" spans="1:26" ht="25.05" customHeight="1">
      <c r="A15" s="180"/>
      <c r="B15" s="176" t="s">
        <v>209</v>
      </c>
      <c r="C15" s="181" t="s">
        <v>471</v>
      </c>
      <c r="D15" s="176" t="s">
        <v>472</v>
      </c>
      <c r="E15" s="176" t="s">
        <v>115</v>
      </c>
      <c r="F15" s="177">
        <v>30</v>
      </c>
      <c r="G15" s="182"/>
      <c r="H15" s="182"/>
      <c r="I15" s="177">
        <f>ROUND(F15*(G15+H15),3)</f>
        <v>0</v>
      </c>
      <c r="J15" s="176">
        <f>ROUND(F15*(N15),3)</f>
        <v>0</v>
      </c>
      <c r="K15" s="178">
        <f>ROUND(F15*(O15),3)</f>
        <v>0</v>
      </c>
      <c r="L15" s="178">
        <f>ROUND(F15*(G15),3)</f>
        <v>0</v>
      </c>
      <c r="M15" s="178">
        <f>ROUND(F15*(H15),3)</f>
        <v>0</v>
      </c>
      <c r="N15" s="178">
        <v>0</v>
      </c>
      <c r="O15" s="178"/>
      <c r="P15" s="183"/>
      <c r="Q15" s="183"/>
      <c r="R15" s="183"/>
      <c r="S15" s="178">
        <f>ROUND(F15*(P15),3)</f>
        <v>0</v>
      </c>
      <c r="T15" s="179"/>
      <c r="U15" s="179"/>
      <c r="V15" s="183"/>
      <c r="Z15">
        <v>0</v>
      </c>
    </row>
    <row r="16" spans="1:26" ht="25.05" customHeight="1">
      <c r="A16" s="188"/>
      <c r="B16" s="184" t="s">
        <v>393</v>
      </c>
      <c r="C16" s="189" t="s">
        <v>473</v>
      </c>
      <c r="D16" s="184" t="s">
        <v>474</v>
      </c>
      <c r="E16" s="184" t="s">
        <v>115</v>
      </c>
      <c r="F16" s="185">
        <v>30</v>
      </c>
      <c r="G16" s="190"/>
      <c r="H16" s="190"/>
      <c r="I16" s="185">
        <f>ROUND(F16*(G16+H16),3)</f>
        <v>0</v>
      </c>
      <c r="J16" s="184">
        <f>ROUND(F16*(N16),3)</f>
        <v>0</v>
      </c>
      <c r="K16" s="186">
        <f>ROUND(F16*(O16),3)</f>
        <v>0</v>
      </c>
      <c r="L16" s="186">
        <f>ROUND(F16*(G16),3)</f>
        <v>0</v>
      </c>
      <c r="M16" s="186">
        <f>ROUND(F16*(H16),3)</f>
        <v>0</v>
      </c>
      <c r="N16" s="186">
        <v>0</v>
      </c>
      <c r="O16" s="186"/>
      <c r="P16" s="191">
        <v>0.00411</v>
      </c>
      <c r="Q16" s="191"/>
      <c r="R16" s="191">
        <v>0.00411</v>
      </c>
      <c r="S16" s="186">
        <f>ROUND(F16*(P16),3)</f>
        <v>0.123</v>
      </c>
      <c r="T16" s="187"/>
      <c r="U16" s="187"/>
      <c r="V16" s="191"/>
      <c r="Z16">
        <v>0</v>
      </c>
    </row>
    <row r="17" spans="1:26" ht="25.05" customHeight="1">
      <c r="A17" s="188"/>
      <c r="B17" s="184" t="s">
        <v>168</v>
      </c>
      <c r="C17" s="189" t="s">
        <v>475</v>
      </c>
      <c r="D17" s="184" t="s">
        <v>476</v>
      </c>
      <c r="E17" s="184" t="s">
        <v>400</v>
      </c>
      <c r="F17" s="185">
        <v>1</v>
      </c>
      <c r="G17" s="190"/>
      <c r="H17" s="190"/>
      <c r="I17" s="185">
        <f>ROUND(F17*(G17+H17),3)</f>
        <v>0</v>
      </c>
      <c r="J17" s="184">
        <f>ROUND(F17*(N17),3)</f>
        <v>0</v>
      </c>
      <c r="K17" s="186">
        <f>ROUND(F17*(O17),3)</f>
        <v>0</v>
      </c>
      <c r="L17" s="186">
        <f>ROUND(F17*(G17),3)</f>
        <v>0</v>
      </c>
      <c r="M17" s="186">
        <f>ROUND(F17*(H17),3)</f>
        <v>0</v>
      </c>
      <c r="N17" s="186">
        <v>0</v>
      </c>
      <c r="O17" s="186"/>
      <c r="P17" s="191">
        <v>0.001</v>
      </c>
      <c r="Q17" s="191"/>
      <c r="R17" s="191">
        <v>0.001</v>
      </c>
      <c r="S17" s="186">
        <f>ROUND(F17*(P17),3)</f>
        <v>0.001</v>
      </c>
      <c r="T17" s="187"/>
      <c r="U17" s="187"/>
      <c r="V17" s="191"/>
      <c r="Z17">
        <v>0</v>
      </c>
    </row>
    <row r="18" spans="1:26" ht="25.05" customHeight="1">
      <c r="A18" s="188"/>
      <c r="B18" s="184" t="s">
        <v>168</v>
      </c>
      <c r="C18" s="189" t="s">
        <v>477</v>
      </c>
      <c r="D18" s="184" t="s">
        <v>478</v>
      </c>
      <c r="E18" s="184" t="s">
        <v>400</v>
      </c>
      <c r="F18" s="185">
        <v>0.5</v>
      </c>
      <c r="G18" s="190"/>
      <c r="H18" s="190"/>
      <c r="I18" s="185">
        <f>ROUND(F18*(G18+H18),3)</f>
        <v>0</v>
      </c>
      <c r="J18" s="184">
        <f>ROUND(F18*(N18),3)</f>
        <v>0</v>
      </c>
      <c r="K18" s="186">
        <f>ROUND(F18*(O18),3)</f>
        <v>0</v>
      </c>
      <c r="L18" s="186">
        <f>ROUND(F18*(G18),3)</f>
        <v>0</v>
      </c>
      <c r="M18" s="186">
        <f>ROUND(F18*(H18),3)</f>
        <v>0</v>
      </c>
      <c r="N18" s="186">
        <v>0</v>
      </c>
      <c r="O18" s="186"/>
      <c r="P18" s="191">
        <v>0.001</v>
      </c>
      <c r="Q18" s="191"/>
      <c r="R18" s="191">
        <v>0.001</v>
      </c>
      <c r="S18" s="186">
        <f>ROUND(F18*(P18),3)</f>
        <v>0.001</v>
      </c>
      <c r="T18" s="187"/>
      <c r="U18" s="187"/>
      <c r="V18" s="191"/>
      <c r="Z18">
        <v>0</v>
      </c>
    </row>
    <row r="19" spans="1:26" ht="25.05" customHeight="1">
      <c r="A19" s="180"/>
      <c r="B19" s="176" t="s">
        <v>209</v>
      </c>
      <c r="C19" s="181" t="s">
        <v>479</v>
      </c>
      <c r="D19" s="176" t="s">
        <v>480</v>
      </c>
      <c r="E19" s="176" t="s">
        <v>177</v>
      </c>
      <c r="F19" s="177">
        <v>4</v>
      </c>
      <c r="G19" s="182"/>
      <c r="H19" s="182"/>
      <c r="I19" s="177">
        <f>ROUND(F19*(G19+H19),3)</f>
        <v>0</v>
      </c>
      <c r="J19" s="176">
        <f>ROUND(F19*(N19),3)</f>
        <v>0</v>
      </c>
      <c r="K19" s="178">
        <f>ROUND(F19*(O19),3)</f>
        <v>0</v>
      </c>
      <c r="L19" s="178">
        <f>ROUND(F19*(G19),3)</f>
        <v>0</v>
      </c>
      <c r="M19" s="178">
        <f>ROUND(F19*(H19),3)</f>
        <v>0</v>
      </c>
      <c r="N19" s="178">
        <v>0</v>
      </c>
      <c r="O19" s="178"/>
      <c r="P19" s="183"/>
      <c r="Q19" s="183"/>
      <c r="R19" s="183"/>
      <c r="S19" s="178">
        <f>ROUND(F19*(P19),3)</f>
        <v>0</v>
      </c>
      <c r="T19" s="179"/>
      <c r="U19" s="179"/>
      <c r="V19" s="183"/>
      <c r="Z19">
        <v>0</v>
      </c>
    </row>
    <row r="20" spans="1:26" ht="25.05" customHeight="1">
      <c r="A20" s="188"/>
      <c r="B20" s="184" t="s">
        <v>218</v>
      </c>
      <c r="C20" s="189" t="s">
        <v>481</v>
      </c>
      <c r="D20" s="184" t="s">
        <v>482</v>
      </c>
      <c r="E20" s="184" t="s">
        <v>177</v>
      </c>
      <c r="F20" s="185">
        <v>4</v>
      </c>
      <c r="G20" s="190"/>
      <c r="H20" s="190"/>
      <c r="I20" s="185">
        <f>ROUND(F20*(G20+H20),3)</f>
        <v>0</v>
      </c>
      <c r="J20" s="184">
        <f>ROUND(F20*(N20),3)</f>
        <v>0</v>
      </c>
      <c r="K20" s="186">
        <f>ROUND(F20*(O20),3)</f>
        <v>0</v>
      </c>
      <c r="L20" s="186">
        <f>ROUND(F20*(G20),3)</f>
        <v>0</v>
      </c>
      <c r="M20" s="186">
        <f>ROUND(F20*(H20),3)</f>
        <v>0</v>
      </c>
      <c r="N20" s="186">
        <v>0</v>
      </c>
      <c r="O20" s="186"/>
      <c r="P20" s="191">
        <v>0.00017</v>
      </c>
      <c r="Q20" s="191"/>
      <c r="R20" s="191">
        <v>0.00017</v>
      </c>
      <c r="S20" s="186">
        <f>ROUND(F20*(P20),3)</f>
        <v>0.001</v>
      </c>
      <c r="T20" s="187"/>
      <c r="U20" s="187"/>
      <c r="V20" s="191"/>
      <c r="Z20">
        <v>0</v>
      </c>
    </row>
    <row r="21" spans="1:26" ht="25.05" customHeight="1">
      <c r="A21" s="180"/>
      <c r="B21" s="176" t="s">
        <v>209</v>
      </c>
      <c r="C21" s="181" t="s">
        <v>483</v>
      </c>
      <c r="D21" s="176" t="s">
        <v>484</v>
      </c>
      <c r="E21" s="176" t="s">
        <v>177</v>
      </c>
      <c r="F21" s="177">
        <v>6</v>
      </c>
      <c r="G21" s="182"/>
      <c r="H21" s="182"/>
      <c r="I21" s="177">
        <f>ROUND(F21*(G21+H21),3)</f>
        <v>0</v>
      </c>
      <c r="J21" s="176">
        <f>ROUND(F21*(N21),3)</f>
        <v>0</v>
      </c>
      <c r="K21" s="178">
        <f>ROUND(F21*(O21),3)</f>
        <v>0</v>
      </c>
      <c r="L21" s="178">
        <f>ROUND(F21*(G21),3)</f>
        <v>0</v>
      </c>
      <c r="M21" s="178">
        <f>ROUND(F21*(H21),3)</f>
        <v>0</v>
      </c>
      <c r="N21" s="178">
        <v>0</v>
      </c>
      <c r="O21" s="178"/>
      <c r="P21" s="183"/>
      <c r="Q21" s="183"/>
      <c r="R21" s="183"/>
      <c r="S21" s="178">
        <f>ROUND(F21*(P21),3)</f>
        <v>0</v>
      </c>
      <c r="T21" s="179"/>
      <c r="U21" s="179"/>
      <c r="V21" s="183"/>
      <c r="Z21">
        <v>0</v>
      </c>
    </row>
    <row r="22" spans="1:26" ht="25.05" customHeight="1">
      <c r="A22" s="188"/>
      <c r="B22" s="184" t="s">
        <v>168</v>
      </c>
      <c r="C22" s="189" t="s">
        <v>485</v>
      </c>
      <c r="D22" s="184" t="s">
        <v>486</v>
      </c>
      <c r="E22" s="184" t="s">
        <v>177</v>
      </c>
      <c r="F22" s="185">
        <v>6</v>
      </c>
      <c r="G22" s="190"/>
      <c r="H22" s="190"/>
      <c r="I22" s="185">
        <f>ROUND(F22*(G22+H22),3)</f>
        <v>0</v>
      </c>
      <c r="J22" s="184">
        <f>ROUND(F22*(N22),3)</f>
        <v>0</v>
      </c>
      <c r="K22" s="186">
        <f>ROUND(F22*(O22),3)</f>
        <v>0</v>
      </c>
      <c r="L22" s="186">
        <f>ROUND(F22*(G22),3)</f>
        <v>0</v>
      </c>
      <c r="M22" s="186">
        <f>ROUND(F22*(H22),3)</f>
        <v>0</v>
      </c>
      <c r="N22" s="186">
        <v>0</v>
      </c>
      <c r="O22" s="186"/>
      <c r="P22" s="191">
        <v>6E-05</v>
      </c>
      <c r="Q22" s="191"/>
      <c r="R22" s="191">
        <v>6E-05</v>
      </c>
      <c r="S22" s="186">
        <f>ROUND(F22*(P22),3)</f>
        <v>0</v>
      </c>
      <c r="T22" s="187"/>
      <c r="U22" s="187"/>
      <c r="V22" s="191"/>
      <c r="Z22">
        <v>0</v>
      </c>
    </row>
    <row r="23" spans="1:26" ht="25.05" customHeight="1">
      <c r="A23" s="180"/>
      <c r="B23" s="176" t="s">
        <v>209</v>
      </c>
      <c r="C23" s="181" t="s">
        <v>487</v>
      </c>
      <c r="D23" s="176" t="s">
        <v>488</v>
      </c>
      <c r="E23" s="176" t="s">
        <v>177</v>
      </c>
      <c r="F23" s="177">
        <v>3</v>
      </c>
      <c r="G23" s="182"/>
      <c r="H23" s="182"/>
      <c r="I23" s="177">
        <f>ROUND(F23*(G23+H23),3)</f>
        <v>0</v>
      </c>
      <c r="J23" s="176">
        <f>ROUND(F23*(N23),3)</f>
        <v>0</v>
      </c>
      <c r="K23" s="178">
        <f>ROUND(F23*(O23),3)</f>
        <v>0</v>
      </c>
      <c r="L23" s="178">
        <f>ROUND(F23*(G23),3)</f>
        <v>0</v>
      </c>
      <c r="M23" s="178">
        <f>ROUND(F23*(H23),3)</f>
        <v>0</v>
      </c>
      <c r="N23" s="178">
        <v>0</v>
      </c>
      <c r="O23" s="178"/>
      <c r="P23" s="183"/>
      <c r="Q23" s="183"/>
      <c r="R23" s="183"/>
      <c r="S23" s="178">
        <f>ROUND(F23*(P23),3)</f>
        <v>0</v>
      </c>
      <c r="T23" s="179"/>
      <c r="U23" s="179"/>
      <c r="V23" s="183"/>
      <c r="Z23">
        <v>0</v>
      </c>
    </row>
    <row r="24" spans="1:26" ht="25.05" customHeight="1">
      <c r="A24" s="188"/>
      <c r="B24" s="184" t="s">
        <v>218</v>
      </c>
      <c r="C24" s="189" t="s">
        <v>489</v>
      </c>
      <c r="D24" s="184" t="s">
        <v>490</v>
      </c>
      <c r="E24" s="184" t="s">
        <v>177</v>
      </c>
      <c r="F24" s="185">
        <v>3</v>
      </c>
      <c r="G24" s="190"/>
      <c r="H24" s="190"/>
      <c r="I24" s="185">
        <f>ROUND(F24*(G24+H24),3)</f>
        <v>0</v>
      </c>
      <c r="J24" s="184">
        <f>ROUND(F24*(N24),3)</f>
        <v>0</v>
      </c>
      <c r="K24" s="186">
        <f>ROUND(F24*(O24),3)</f>
        <v>0</v>
      </c>
      <c r="L24" s="186">
        <f>ROUND(F24*(G24),3)</f>
        <v>0</v>
      </c>
      <c r="M24" s="186">
        <f>ROUND(F24*(H24),3)</f>
        <v>0</v>
      </c>
      <c r="N24" s="186">
        <v>0</v>
      </c>
      <c r="O24" s="186"/>
      <c r="P24" s="191"/>
      <c r="Q24" s="191"/>
      <c r="R24" s="191"/>
      <c r="S24" s="186">
        <f>ROUND(F24*(P24),3)</f>
        <v>0</v>
      </c>
      <c r="T24" s="187"/>
      <c r="U24" s="187"/>
      <c r="V24" s="191"/>
      <c r="Z24">
        <v>0</v>
      </c>
    </row>
    <row r="25" spans="1:26" ht="25.05" customHeight="1">
      <c r="A25" s="180"/>
      <c r="B25" s="176" t="s">
        <v>154</v>
      </c>
      <c r="C25" s="181" t="s">
        <v>491</v>
      </c>
      <c r="D25" s="176" t="s">
        <v>492</v>
      </c>
      <c r="E25" s="176" t="s">
        <v>177</v>
      </c>
      <c r="F25" s="177">
        <v>1</v>
      </c>
      <c r="G25" s="182"/>
      <c r="H25" s="182"/>
      <c r="I25" s="177">
        <f>ROUND(F25*(G25+H25),3)</f>
        <v>0</v>
      </c>
      <c r="J25" s="176">
        <f>ROUND(F25*(N25),3)</f>
        <v>0</v>
      </c>
      <c r="K25" s="178">
        <f>ROUND(F25*(O25),3)</f>
        <v>0</v>
      </c>
      <c r="L25" s="178">
        <f>ROUND(F25*(G25),3)</f>
        <v>0</v>
      </c>
      <c r="M25" s="178">
        <f>ROUND(F25*(H25),3)</f>
        <v>0</v>
      </c>
      <c r="N25" s="178">
        <v>0</v>
      </c>
      <c r="O25" s="178"/>
      <c r="P25" s="183"/>
      <c r="Q25" s="183"/>
      <c r="R25" s="183"/>
      <c r="S25" s="178">
        <f>ROUND(F25*(P25),3)</f>
        <v>0</v>
      </c>
      <c r="T25" s="179"/>
      <c r="U25" s="179"/>
      <c r="V25" s="183"/>
      <c r="Z25">
        <v>0</v>
      </c>
    </row>
    <row r="26" spans="1:26" ht="25.05" customHeight="1">
      <c r="A26" s="188"/>
      <c r="B26" s="184" t="s">
        <v>218</v>
      </c>
      <c r="C26" s="189" t="s">
        <v>493</v>
      </c>
      <c r="D26" s="184" t="s">
        <v>494</v>
      </c>
      <c r="E26" s="184" t="s">
        <v>177</v>
      </c>
      <c r="F26" s="185">
        <v>1</v>
      </c>
      <c r="G26" s="190"/>
      <c r="H26" s="190"/>
      <c r="I26" s="185">
        <f>ROUND(F26*(G26+H26),3)</f>
        <v>0</v>
      </c>
      <c r="J26" s="184">
        <f>ROUND(F26*(N26),3)</f>
        <v>0</v>
      </c>
      <c r="K26" s="186">
        <f>ROUND(F26*(O26),3)</f>
        <v>0</v>
      </c>
      <c r="L26" s="186">
        <f>ROUND(F26*(G26),3)</f>
        <v>0</v>
      </c>
      <c r="M26" s="186">
        <f>ROUND(F26*(H26),3)</f>
        <v>0</v>
      </c>
      <c r="N26" s="186">
        <v>0</v>
      </c>
      <c r="O26" s="186"/>
      <c r="P26" s="191"/>
      <c r="Q26" s="191"/>
      <c r="R26" s="191"/>
      <c r="S26" s="186">
        <f>ROUND(F26*(P26),3)</f>
        <v>0</v>
      </c>
      <c r="T26" s="187"/>
      <c r="U26" s="187"/>
      <c r="V26" s="191"/>
      <c r="Z26">
        <v>0</v>
      </c>
    </row>
    <row r="27" spans="1:26" ht="25.05" customHeight="1">
      <c r="A27" s="180"/>
      <c r="B27" s="176" t="s">
        <v>154</v>
      </c>
      <c r="C27" s="181" t="s">
        <v>495</v>
      </c>
      <c r="D27" s="176" t="s">
        <v>496</v>
      </c>
      <c r="E27" s="176" t="s">
        <v>177</v>
      </c>
      <c r="F27" s="177">
        <v>1</v>
      </c>
      <c r="G27" s="182"/>
      <c r="H27" s="182"/>
      <c r="I27" s="177">
        <f>ROUND(F27*(G27+H27),3)</f>
        <v>0</v>
      </c>
      <c r="J27" s="176">
        <f>ROUND(F27*(N27),3)</f>
        <v>0</v>
      </c>
      <c r="K27" s="178">
        <f>ROUND(F27*(O27),3)</f>
        <v>0</v>
      </c>
      <c r="L27" s="178">
        <f>ROUND(F27*(G27),3)</f>
        <v>0</v>
      </c>
      <c r="M27" s="178">
        <f>ROUND(F27*(H27),3)</f>
        <v>0</v>
      </c>
      <c r="N27" s="178">
        <v>0</v>
      </c>
      <c r="O27" s="178"/>
      <c r="P27" s="183"/>
      <c r="Q27" s="183"/>
      <c r="R27" s="183"/>
      <c r="S27" s="178">
        <f>ROUND(F27*(P27),3)</f>
        <v>0</v>
      </c>
      <c r="T27" s="179"/>
      <c r="U27" s="179"/>
      <c r="V27" s="183"/>
      <c r="Z27">
        <v>0</v>
      </c>
    </row>
    <row r="28" spans="1:26" ht="25.05" customHeight="1">
      <c r="A28" s="188"/>
      <c r="B28" s="184" t="s">
        <v>497</v>
      </c>
      <c r="C28" s="189" t="s">
        <v>498</v>
      </c>
      <c r="D28" s="184" t="s">
        <v>499</v>
      </c>
      <c r="E28" s="184" t="s">
        <v>177</v>
      </c>
      <c r="F28" s="185">
        <v>1</v>
      </c>
      <c r="G28" s="190"/>
      <c r="H28" s="190"/>
      <c r="I28" s="185">
        <f>ROUND(F28*(G28+H28),3)</f>
        <v>0</v>
      </c>
      <c r="J28" s="184">
        <f>ROUND(F28*(N28),3)</f>
        <v>0</v>
      </c>
      <c r="K28" s="186">
        <f>ROUND(F28*(O28),3)</f>
        <v>0</v>
      </c>
      <c r="L28" s="186">
        <f>ROUND(F28*(G28),3)</f>
        <v>0</v>
      </c>
      <c r="M28" s="186">
        <f>ROUND(F28*(H28),3)</f>
        <v>0</v>
      </c>
      <c r="N28" s="186">
        <v>0</v>
      </c>
      <c r="O28" s="186"/>
      <c r="P28" s="191"/>
      <c r="Q28" s="191"/>
      <c r="R28" s="191"/>
      <c r="S28" s="186">
        <f>ROUND(F28*(P28),3)</f>
        <v>0</v>
      </c>
      <c r="T28" s="187"/>
      <c r="U28" s="187"/>
      <c r="V28" s="191"/>
      <c r="Z28">
        <v>0</v>
      </c>
    </row>
    <row r="29" spans="1:26" ht="25.05" customHeight="1">
      <c r="A29" s="180"/>
      <c r="B29" s="176" t="s">
        <v>209</v>
      </c>
      <c r="C29" s="181" t="s">
        <v>500</v>
      </c>
      <c r="D29" s="176" t="s">
        <v>501</v>
      </c>
      <c r="E29" s="176" t="s">
        <v>115</v>
      </c>
      <c r="F29" s="177">
        <v>560</v>
      </c>
      <c r="G29" s="182"/>
      <c r="H29" s="182"/>
      <c r="I29" s="177">
        <f>ROUND(F29*(G29+H29),3)</f>
        <v>0</v>
      </c>
      <c r="J29" s="176">
        <f>ROUND(F29*(N29),3)</f>
        <v>0</v>
      </c>
      <c r="K29" s="178">
        <f>ROUND(F29*(O29),3)</f>
        <v>0</v>
      </c>
      <c r="L29" s="178">
        <f>ROUND(F29*(G29),3)</f>
        <v>0</v>
      </c>
      <c r="M29" s="178">
        <f>ROUND(F29*(H29),3)</f>
        <v>0</v>
      </c>
      <c r="N29" s="178">
        <v>0</v>
      </c>
      <c r="O29" s="178"/>
      <c r="P29" s="183"/>
      <c r="Q29" s="183"/>
      <c r="R29" s="183"/>
      <c r="S29" s="178">
        <f>ROUND(F29*(P29),3)</f>
        <v>0</v>
      </c>
      <c r="T29" s="179"/>
      <c r="U29" s="179"/>
      <c r="V29" s="183"/>
      <c r="Z29">
        <v>0</v>
      </c>
    </row>
    <row r="30" spans="1:26" ht="25.05" customHeight="1">
      <c r="A30" s="188"/>
      <c r="B30" s="184" t="s">
        <v>218</v>
      </c>
      <c r="C30" s="189" t="s">
        <v>502</v>
      </c>
      <c r="D30" s="184" t="s">
        <v>503</v>
      </c>
      <c r="E30" s="184" t="s">
        <v>115</v>
      </c>
      <c r="F30" s="185">
        <v>560</v>
      </c>
      <c r="G30" s="190"/>
      <c r="H30" s="190"/>
      <c r="I30" s="185">
        <f>ROUND(F30*(G30+H30),3)</f>
        <v>0</v>
      </c>
      <c r="J30" s="184">
        <f>ROUND(F30*(N30),3)</f>
        <v>0</v>
      </c>
      <c r="K30" s="186">
        <f>ROUND(F30*(O30),3)</f>
        <v>0</v>
      </c>
      <c r="L30" s="186">
        <f>ROUND(F30*(G30),3)</f>
        <v>0</v>
      </c>
      <c r="M30" s="186">
        <f>ROUND(F30*(H30),3)</f>
        <v>0</v>
      </c>
      <c r="N30" s="186">
        <v>0</v>
      </c>
      <c r="O30" s="186"/>
      <c r="P30" s="191"/>
      <c r="Q30" s="191"/>
      <c r="R30" s="191"/>
      <c r="S30" s="186">
        <f>ROUND(F30*(P30),3)</f>
        <v>0</v>
      </c>
      <c r="T30" s="187"/>
      <c r="U30" s="187"/>
      <c r="V30" s="191"/>
      <c r="Z30">
        <v>0</v>
      </c>
    </row>
    <row r="31" spans="1:26" ht="25.05" customHeight="1">
      <c r="A31" s="180"/>
      <c r="B31" s="176" t="s">
        <v>209</v>
      </c>
      <c r="C31" s="181" t="s">
        <v>504</v>
      </c>
      <c r="D31" s="176" t="s">
        <v>505</v>
      </c>
      <c r="E31" s="176" t="s">
        <v>115</v>
      </c>
      <c r="F31" s="177">
        <v>6</v>
      </c>
      <c r="G31" s="182"/>
      <c r="H31" s="182"/>
      <c r="I31" s="177">
        <f>ROUND(F31*(G31+H31),3)</f>
        <v>0</v>
      </c>
      <c r="J31" s="176">
        <f>ROUND(F31*(N31),3)</f>
        <v>0</v>
      </c>
      <c r="K31" s="178">
        <f>ROUND(F31*(O31),3)</f>
        <v>0</v>
      </c>
      <c r="L31" s="178">
        <f>ROUND(F31*(G31),3)</f>
        <v>0</v>
      </c>
      <c r="M31" s="178">
        <f>ROUND(F31*(H31),3)</f>
        <v>0</v>
      </c>
      <c r="N31" s="178">
        <v>0</v>
      </c>
      <c r="O31" s="178"/>
      <c r="P31" s="183"/>
      <c r="Q31" s="183"/>
      <c r="R31" s="183"/>
      <c r="S31" s="178">
        <f>ROUND(F31*(P31),3)</f>
        <v>0</v>
      </c>
      <c r="T31" s="179"/>
      <c r="U31" s="179"/>
      <c r="V31" s="183"/>
      <c r="Z31">
        <v>0</v>
      </c>
    </row>
    <row r="32" spans="1:26" ht="25.05" customHeight="1">
      <c r="A32" s="188"/>
      <c r="B32" s="184" t="s">
        <v>218</v>
      </c>
      <c r="C32" s="189" t="s">
        <v>502</v>
      </c>
      <c r="D32" s="184" t="s">
        <v>503</v>
      </c>
      <c r="E32" s="184" t="s">
        <v>115</v>
      </c>
      <c r="F32" s="185">
        <v>6</v>
      </c>
      <c r="G32" s="190"/>
      <c r="H32" s="190"/>
      <c r="I32" s="185">
        <f>ROUND(F32*(G32+H32),3)</f>
        <v>0</v>
      </c>
      <c r="J32" s="184">
        <f>ROUND(F32*(N32),3)</f>
        <v>0</v>
      </c>
      <c r="K32" s="186">
        <f>ROUND(F32*(O32),3)</f>
        <v>0</v>
      </c>
      <c r="L32" s="186">
        <f>ROUND(F32*(G32),3)</f>
        <v>0</v>
      </c>
      <c r="M32" s="186">
        <f>ROUND(F32*(H32),3)</f>
        <v>0</v>
      </c>
      <c r="N32" s="186">
        <v>0</v>
      </c>
      <c r="O32" s="186"/>
      <c r="P32" s="191"/>
      <c r="Q32" s="191"/>
      <c r="R32" s="191"/>
      <c r="S32" s="186">
        <f>ROUND(F32*(P32),3)</f>
        <v>0</v>
      </c>
      <c r="T32" s="187"/>
      <c r="U32" s="187"/>
      <c r="V32" s="191"/>
      <c r="Z32">
        <v>0</v>
      </c>
    </row>
    <row r="33" spans="1:26" ht="25.05" customHeight="1">
      <c r="A33" s="180"/>
      <c r="B33" s="176" t="s">
        <v>209</v>
      </c>
      <c r="C33" s="181" t="s">
        <v>506</v>
      </c>
      <c r="D33" s="176" t="s">
        <v>507</v>
      </c>
      <c r="E33" s="176" t="s">
        <v>115</v>
      </c>
      <c r="F33" s="177">
        <v>30</v>
      </c>
      <c r="G33" s="182"/>
      <c r="H33" s="182"/>
      <c r="I33" s="177">
        <f>ROUND(F33*(G33+H33),3)</f>
        <v>0</v>
      </c>
      <c r="J33" s="176">
        <f>ROUND(F33*(N33),3)</f>
        <v>0</v>
      </c>
      <c r="K33" s="178">
        <f>ROUND(F33*(O33),3)</f>
        <v>0</v>
      </c>
      <c r="L33" s="178">
        <f>ROUND(F33*(G33),3)</f>
        <v>0</v>
      </c>
      <c r="M33" s="178">
        <f>ROUND(F33*(H33),3)</f>
        <v>0</v>
      </c>
      <c r="N33" s="178">
        <v>0</v>
      </c>
      <c r="O33" s="178"/>
      <c r="P33" s="183"/>
      <c r="Q33" s="183"/>
      <c r="R33" s="183"/>
      <c r="S33" s="178">
        <f>ROUND(F33*(P33),3)</f>
        <v>0</v>
      </c>
      <c r="T33" s="179"/>
      <c r="U33" s="179"/>
      <c r="V33" s="183"/>
      <c r="Z33">
        <v>0</v>
      </c>
    </row>
    <row r="34" spans="1:26" ht="15">
      <c r="A34" s="159"/>
      <c r="B34" s="159"/>
      <c r="C34" s="175" t="s">
        <v>208</v>
      </c>
      <c r="D34" s="174" t="s">
        <v>79</v>
      </c>
      <c r="E34" s="159"/>
      <c r="F34" s="160"/>
      <c r="G34" s="162">
        <f>ROUND((SUM(L10:L33))/1,3)</f>
        <v>0</v>
      </c>
      <c r="H34" s="162">
        <f>ROUND((SUM(M10:M33))/1,3)</f>
        <v>0</v>
      </c>
      <c r="I34" s="162">
        <f>ROUND((SUM(I10:I33))/1,3)</f>
        <v>0</v>
      </c>
      <c r="J34" s="159"/>
      <c r="K34" s="159"/>
      <c r="L34" s="159">
        <f>ROUND((SUM(L10:L33))/1,3)</f>
        <v>0</v>
      </c>
      <c r="M34" s="159">
        <f>ROUND((SUM(M10:M33))/1,3)</f>
        <v>0</v>
      </c>
      <c r="N34" s="159"/>
      <c r="O34" s="159"/>
      <c r="P34" s="162"/>
      <c r="Q34" s="159"/>
      <c r="R34" s="159"/>
      <c r="S34" s="162">
        <f>ROUND((SUM(S10:S33))/1,3)</f>
        <v>0.126</v>
      </c>
      <c r="T34" s="156"/>
      <c r="U34" s="156"/>
      <c r="V34" s="2">
        <f>ROUND((SUM(V10:V33))/1,3)</f>
        <v>0</v>
      </c>
      <c r="W34" s="156"/>
      <c r="X34" s="156"/>
      <c r="Y34" s="156"/>
      <c r="Z34" s="156"/>
    </row>
    <row r="35" spans="1:22" ht="15">
      <c r="A35" s="1"/>
      <c r="B35" s="1"/>
      <c r="C35" s="1"/>
      <c r="D35" s="1"/>
      <c r="E35" s="1"/>
      <c r="F35" s="152"/>
      <c r="G35" s="152"/>
      <c r="H35" s="152"/>
      <c r="I35" s="152"/>
      <c r="J35" s="1"/>
      <c r="K35" s="1"/>
      <c r="L35" s="1"/>
      <c r="M35" s="1"/>
      <c r="N35" s="1"/>
      <c r="O35" s="1"/>
      <c r="P35" s="1"/>
      <c r="Q35" s="1"/>
      <c r="R35" s="1"/>
      <c r="S35" s="1"/>
      <c r="V35" s="1"/>
    </row>
    <row r="36" spans="1:26" ht="15">
      <c r="A36" s="159"/>
      <c r="B36" s="159"/>
      <c r="C36" s="175" t="s">
        <v>212</v>
      </c>
      <c r="D36" s="174" t="s">
        <v>80</v>
      </c>
      <c r="E36" s="159"/>
      <c r="F36" s="160"/>
      <c r="G36" s="160"/>
      <c r="H36" s="160"/>
      <c r="I36" s="160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6"/>
      <c r="V36" s="159"/>
      <c r="W36" s="156"/>
      <c r="X36" s="156"/>
      <c r="Y36" s="156"/>
      <c r="Z36" s="156"/>
    </row>
    <row r="37" spans="1:26" ht="25.05" customHeight="1">
      <c r="A37" s="180"/>
      <c r="B37" s="176" t="s">
        <v>213</v>
      </c>
      <c r="C37" s="181" t="s">
        <v>508</v>
      </c>
      <c r="D37" s="176" t="s">
        <v>509</v>
      </c>
      <c r="E37" s="176" t="s">
        <v>120</v>
      </c>
      <c r="F37" s="177">
        <v>0.5</v>
      </c>
      <c r="G37" s="182"/>
      <c r="H37" s="182"/>
      <c r="I37" s="177">
        <f>ROUND(F37*(G37+H37),3)</f>
        <v>0</v>
      </c>
      <c r="J37" s="176">
        <f>ROUND(F37*(N37),3)</f>
        <v>0</v>
      </c>
      <c r="K37" s="178">
        <f>ROUND(F37*(O37),3)</f>
        <v>0</v>
      </c>
      <c r="L37" s="178">
        <f>ROUND(F37*(G37),3)</f>
        <v>0</v>
      </c>
      <c r="M37" s="178">
        <f>ROUND(F37*(H37),3)</f>
        <v>0</v>
      </c>
      <c r="N37" s="178">
        <v>0</v>
      </c>
      <c r="O37" s="178"/>
      <c r="P37" s="183"/>
      <c r="Q37" s="183"/>
      <c r="R37" s="183"/>
      <c r="S37" s="178">
        <f>ROUND(F37*(P37),3)</f>
        <v>0</v>
      </c>
      <c r="T37" s="179"/>
      <c r="U37" s="179"/>
      <c r="V37" s="183"/>
      <c r="Z37">
        <v>0</v>
      </c>
    </row>
    <row r="38" spans="1:26" ht="25.05" customHeight="1">
      <c r="A38" s="188"/>
      <c r="B38" s="184" t="s">
        <v>510</v>
      </c>
      <c r="C38" s="189" t="s">
        <v>511</v>
      </c>
      <c r="D38" s="184" t="s">
        <v>512</v>
      </c>
      <c r="E38" s="184" t="s">
        <v>120</v>
      </c>
      <c r="F38" s="185">
        <v>0.5</v>
      </c>
      <c r="G38" s="190"/>
      <c r="H38" s="190"/>
      <c r="I38" s="185">
        <f>ROUND(F38*(G38+H38),3)</f>
        <v>0</v>
      </c>
      <c r="J38" s="184">
        <f>ROUND(F38*(N38),3)</f>
        <v>0</v>
      </c>
      <c r="K38" s="186">
        <f>ROUND(F38*(O38),3)</f>
        <v>0</v>
      </c>
      <c r="L38" s="186">
        <f>ROUND(F38*(G38),3)</f>
        <v>0</v>
      </c>
      <c r="M38" s="186">
        <f>ROUND(F38*(H38),3)</f>
        <v>0</v>
      </c>
      <c r="N38" s="186">
        <v>0</v>
      </c>
      <c r="O38" s="186"/>
      <c r="P38" s="191">
        <v>2.0761</v>
      </c>
      <c r="Q38" s="191"/>
      <c r="R38" s="191">
        <v>2.0761</v>
      </c>
      <c r="S38" s="186">
        <f>ROUND(F38*(P38),3)</f>
        <v>1.038</v>
      </c>
      <c r="T38" s="187"/>
      <c r="U38" s="187"/>
      <c r="V38" s="191"/>
      <c r="Z38">
        <v>0</v>
      </c>
    </row>
    <row r="39" spans="1:26" ht="25.05" customHeight="1">
      <c r="A39" s="180"/>
      <c r="B39" s="176" t="s">
        <v>213</v>
      </c>
      <c r="C39" s="181" t="s">
        <v>513</v>
      </c>
      <c r="D39" s="176" t="s">
        <v>514</v>
      </c>
      <c r="E39" s="176" t="s">
        <v>177</v>
      </c>
      <c r="F39" s="177">
        <v>1</v>
      </c>
      <c r="G39" s="182"/>
      <c r="H39" s="182"/>
      <c r="I39" s="177">
        <f>ROUND(F39*(G39+H39),3)</f>
        <v>0</v>
      </c>
      <c r="J39" s="176">
        <f>ROUND(F39*(N39),3)</f>
        <v>0</v>
      </c>
      <c r="K39" s="178">
        <f>ROUND(F39*(O39),3)</f>
        <v>0</v>
      </c>
      <c r="L39" s="178">
        <f>ROUND(F39*(G39),3)</f>
        <v>0</v>
      </c>
      <c r="M39" s="178">
        <f>ROUND(F39*(H39),3)</f>
        <v>0</v>
      </c>
      <c r="N39" s="178">
        <v>0</v>
      </c>
      <c r="O39" s="178"/>
      <c r="P39" s="183"/>
      <c r="Q39" s="183"/>
      <c r="R39" s="183"/>
      <c r="S39" s="178">
        <f>ROUND(F39*(P39),3)</f>
        <v>0</v>
      </c>
      <c r="T39" s="179"/>
      <c r="U39" s="179"/>
      <c r="V39" s="183"/>
      <c r="Z39">
        <v>0</v>
      </c>
    </row>
    <row r="40" spans="1:26" ht="25.05" customHeight="1">
      <c r="A40" s="180"/>
      <c r="B40" s="176" t="s">
        <v>213</v>
      </c>
      <c r="C40" s="181" t="s">
        <v>515</v>
      </c>
      <c r="D40" s="176" t="s">
        <v>516</v>
      </c>
      <c r="E40" s="176" t="s">
        <v>115</v>
      </c>
      <c r="F40" s="177">
        <v>30</v>
      </c>
      <c r="G40" s="182"/>
      <c r="H40" s="182"/>
      <c r="I40" s="177">
        <f>ROUND(F40*(G40+H40),3)</f>
        <v>0</v>
      </c>
      <c r="J40" s="176">
        <f>ROUND(F40*(N40),3)</f>
        <v>0</v>
      </c>
      <c r="K40" s="178">
        <f>ROUND(F40*(O40),3)</f>
        <v>0</v>
      </c>
      <c r="L40" s="178">
        <f>ROUND(F40*(G40),3)</f>
        <v>0</v>
      </c>
      <c r="M40" s="178">
        <f>ROUND(F40*(H40),3)</f>
        <v>0</v>
      </c>
      <c r="N40" s="178">
        <v>0</v>
      </c>
      <c r="O40" s="178"/>
      <c r="P40" s="183"/>
      <c r="Q40" s="183"/>
      <c r="R40" s="183"/>
      <c r="S40" s="178">
        <f>ROUND(F40*(P40),3)</f>
        <v>0</v>
      </c>
      <c r="T40" s="179"/>
      <c r="U40" s="179"/>
      <c r="V40" s="183"/>
      <c r="Z40">
        <v>0</v>
      </c>
    </row>
    <row r="41" spans="1:26" ht="25.05" customHeight="1">
      <c r="A41" s="188"/>
      <c r="B41" s="184" t="s">
        <v>393</v>
      </c>
      <c r="C41" s="189" t="s">
        <v>517</v>
      </c>
      <c r="D41" s="184" t="s">
        <v>518</v>
      </c>
      <c r="E41" s="184" t="s">
        <v>400</v>
      </c>
      <c r="F41" s="185">
        <v>0.74</v>
      </c>
      <c r="G41" s="190"/>
      <c r="H41" s="190"/>
      <c r="I41" s="185">
        <f>ROUND(F41*(G41+H41),3)</f>
        <v>0</v>
      </c>
      <c r="J41" s="184">
        <f>ROUND(F41*(N41),3)</f>
        <v>0</v>
      </c>
      <c r="K41" s="186">
        <f>ROUND(F41*(O41),3)</f>
        <v>0</v>
      </c>
      <c r="L41" s="186">
        <f>ROUND(F41*(G41),3)</f>
        <v>0</v>
      </c>
      <c r="M41" s="186">
        <f>ROUND(F41*(H41),3)</f>
        <v>0</v>
      </c>
      <c r="N41" s="186">
        <v>0</v>
      </c>
      <c r="O41" s="186"/>
      <c r="P41" s="191">
        <v>0.001</v>
      </c>
      <c r="Q41" s="191"/>
      <c r="R41" s="191">
        <v>0.001</v>
      </c>
      <c r="S41" s="186">
        <f>ROUND(F41*(P41),3)</f>
        <v>0.001</v>
      </c>
      <c r="T41" s="187"/>
      <c r="U41" s="187"/>
      <c r="V41" s="191"/>
      <c r="Z41">
        <v>0</v>
      </c>
    </row>
    <row r="42" spans="1:26" ht="25.05" customHeight="1">
      <c r="A42" s="180"/>
      <c r="B42" s="176" t="s">
        <v>213</v>
      </c>
      <c r="C42" s="181" t="s">
        <v>519</v>
      </c>
      <c r="D42" s="176" t="s">
        <v>520</v>
      </c>
      <c r="E42" s="176" t="s">
        <v>115</v>
      </c>
      <c r="F42" s="177">
        <v>40</v>
      </c>
      <c r="G42" s="182"/>
      <c r="H42" s="182"/>
      <c r="I42" s="177">
        <f>ROUND(F42*(G42+H42),3)</f>
        <v>0</v>
      </c>
      <c r="J42" s="176">
        <f>ROUND(F42*(N42),3)</f>
        <v>0</v>
      </c>
      <c r="K42" s="178">
        <f>ROUND(F42*(O42),3)</f>
        <v>0</v>
      </c>
      <c r="L42" s="178">
        <f>ROUND(F42*(G42),3)</f>
        <v>0</v>
      </c>
      <c r="M42" s="178">
        <f>ROUND(F42*(H42),3)</f>
        <v>0</v>
      </c>
      <c r="N42" s="178">
        <v>0</v>
      </c>
      <c r="O42" s="178"/>
      <c r="P42" s="183"/>
      <c r="Q42" s="183"/>
      <c r="R42" s="183"/>
      <c r="S42" s="178">
        <f>ROUND(F42*(P42),3)</f>
        <v>0</v>
      </c>
      <c r="T42" s="179"/>
      <c r="U42" s="179"/>
      <c r="V42" s="183"/>
      <c r="Z42">
        <v>0</v>
      </c>
    </row>
    <row r="43" spans="1:26" ht="25.05" customHeight="1">
      <c r="A43" s="180"/>
      <c r="B43" s="176" t="s">
        <v>213</v>
      </c>
      <c r="C43" s="181" t="s">
        <v>521</v>
      </c>
      <c r="D43" s="176" t="s">
        <v>522</v>
      </c>
      <c r="E43" s="176" t="s">
        <v>115</v>
      </c>
      <c r="F43" s="177">
        <v>30</v>
      </c>
      <c r="G43" s="182"/>
      <c r="H43" s="182"/>
      <c r="I43" s="177">
        <f>ROUND(F43*(G43+H43),3)</f>
        <v>0</v>
      </c>
      <c r="J43" s="176">
        <f>ROUND(F43*(N43),3)</f>
        <v>0</v>
      </c>
      <c r="K43" s="178">
        <f>ROUND(F43*(O43),3)</f>
        <v>0</v>
      </c>
      <c r="L43" s="178">
        <f>ROUND(F43*(G43),3)</f>
        <v>0</v>
      </c>
      <c r="M43" s="178">
        <f>ROUND(F43*(H43),3)</f>
        <v>0</v>
      </c>
      <c r="N43" s="178">
        <v>0</v>
      </c>
      <c r="O43" s="178"/>
      <c r="P43" s="183"/>
      <c r="Q43" s="183"/>
      <c r="R43" s="183"/>
      <c r="S43" s="178">
        <f>ROUND(F43*(P43),3)</f>
        <v>0</v>
      </c>
      <c r="T43" s="179"/>
      <c r="U43" s="179"/>
      <c r="V43" s="183"/>
      <c r="Z43">
        <v>0</v>
      </c>
    </row>
    <row r="44" spans="1:26" ht="25.05" customHeight="1">
      <c r="A44" s="180"/>
      <c r="B44" s="176" t="s">
        <v>213</v>
      </c>
      <c r="C44" s="181" t="s">
        <v>523</v>
      </c>
      <c r="D44" s="176" t="s">
        <v>524</v>
      </c>
      <c r="E44" s="176" t="s">
        <v>115</v>
      </c>
      <c r="F44" s="177">
        <v>540</v>
      </c>
      <c r="G44" s="182"/>
      <c r="H44" s="182"/>
      <c r="I44" s="177">
        <f>ROUND(F44*(G44+H44),3)</f>
        <v>0</v>
      </c>
      <c r="J44" s="176">
        <f>ROUND(F44*(N44),3)</f>
        <v>0</v>
      </c>
      <c r="K44" s="178">
        <f>ROUND(F44*(O44),3)</f>
        <v>0</v>
      </c>
      <c r="L44" s="178">
        <f>ROUND(F44*(G44),3)</f>
        <v>0</v>
      </c>
      <c r="M44" s="178">
        <f>ROUND(F44*(H44),3)</f>
        <v>0</v>
      </c>
      <c r="N44" s="178">
        <v>0</v>
      </c>
      <c r="O44" s="178"/>
      <c r="P44" s="183"/>
      <c r="Q44" s="183"/>
      <c r="R44" s="183"/>
      <c r="S44" s="178">
        <f>ROUND(F44*(P44),3)</f>
        <v>0</v>
      </c>
      <c r="T44" s="179"/>
      <c r="U44" s="179"/>
      <c r="V44" s="183"/>
      <c r="Z44">
        <v>0</v>
      </c>
    </row>
    <row r="45" spans="1:26" ht="25.05" customHeight="1">
      <c r="A45" s="188"/>
      <c r="B45" s="184" t="s">
        <v>510</v>
      </c>
      <c r="C45" s="189" t="s">
        <v>525</v>
      </c>
      <c r="D45" s="184" t="s">
        <v>526</v>
      </c>
      <c r="E45" s="184" t="s">
        <v>202</v>
      </c>
      <c r="F45" s="185">
        <v>28.08</v>
      </c>
      <c r="G45" s="190"/>
      <c r="H45" s="190"/>
      <c r="I45" s="185">
        <f>ROUND(F45*(G45+H45),3)</f>
        <v>0</v>
      </c>
      <c r="J45" s="184">
        <f>ROUND(F45*(N45),3)</f>
        <v>0</v>
      </c>
      <c r="K45" s="186">
        <f>ROUND(F45*(O45),3)</f>
        <v>0</v>
      </c>
      <c r="L45" s="186">
        <f>ROUND(F45*(G45),3)</f>
        <v>0</v>
      </c>
      <c r="M45" s="186">
        <f>ROUND(F45*(H45),3)</f>
        <v>0</v>
      </c>
      <c r="N45" s="186">
        <v>0</v>
      </c>
      <c r="O45" s="186"/>
      <c r="P45" s="191">
        <v>1</v>
      </c>
      <c r="Q45" s="191"/>
      <c r="R45" s="191">
        <v>1</v>
      </c>
      <c r="S45" s="186">
        <f>ROUND(F45*(P45),3)</f>
        <v>28.08</v>
      </c>
      <c r="T45" s="187"/>
      <c r="U45" s="187"/>
      <c r="V45" s="191"/>
      <c r="Z45">
        <v>0</v>
      </c>
    </row>
    <row r="46" spans="1:26" ht="25.05" customHeight="1">
      <c r="A46" s="180"/>
      <c r="B46" s="176" t="s">
        <v>213</v>
      </c>
      <c r="C46" s="181" t="s">
        <v>214</v>
      </c>
      <c r="D46" s="176" t="s">
        <v>215</v>
      </c>
      <c r="E46" s="176" t="s">
        <v>115</v>
      </c>
      <c r="F46" s="177">
        <v>570</v>
      </c>
      <c r="G46" s="182"/>
      <c r="H46" s="182"/>
      <c r="I46" s="177">
        <f>ROUND(F46*(G46+H46),3)</f>
        <v>0</v>
      </c>
      <c r="J46" s="176">
        <f>ROUND(F46*(N46),3)</f>
        <v>0</v>
      </c>
      <c r="K46" s="178">
        <f>ROUND(F46*(O46),3)</f>
        <v>0</v>
      </c>
      <c r="L46" s="178">
        <f>ROUND(F46*(G46),3)</f>
        <v>0</v>
      </c>
      <c r="M46" s="178">
        <f>ROUND(F46*(H46),3)</f>
        <v>0</v>
      </c>
      <c r="N46" s="178">
        <v>0</v>
      </c>
      <c r="O46" s="178"/>
      <c r="P46" s="183"/>
      <c r="Q46" s="183"/>
      <c r="R46" s="183"/>
      <c r="S46" s="178">
        <f>ROUND(F46*(P46),3)</f>
        <v>0</v>
      </c>
      <c r="T46" s="179"/>
      <c r="U46" s="179"/>
      <c r="V46" s="183"/>
      <c r="Z46">
        <v>0</v>
      </c>
    </row>
    <row r="47" spans="1:26" ht="25.05" customHeight="1">
      <c r="A47" s="188"/>
      <c r="B47" s="184" t="s">
        <v>168</v>
      </c>
      <c r="C47" s="189" t="s">
        <v>216</v>
      </c>
      <c r="D47" s="184" t="s">
        <v>217</v>
      </c>
      <c r="E47" s="184" t="s">
        <v>115</v>
      </c>
      <c r="F47" s="185">
        <v>570</v>
      </c>
      <c r="G47" s="190"/>
      <c r="H47" s="190"/>
      <c r="I47" s="185">
        <f>ROUND(F47*(G47+H47),3)</f>
        <v>0</v>
      </c>
      <c r="J47" s="184">
        <f>ROUND(F47*(N47),3)</f>
        <v>0</v>
      </c>
      <c r="K47" s="186">
        <f>ROUND(F47*(O47),3)</f>
        <v>0</v>
      </c>
      <c r="L47" s="186">
        <f>ROUND(F47*(G47),3)</f>
        <v>0</v>
      </c>
      <c r="M47" s="186">
        <f>ROUND(F47*(H47),3)</f>
        <v>0</v>
      </c>
      <c r="N47" s="186">
        <v>0</v>
      </c>
      <c r="O47" s="186"/>
      <c r="P47" s="191">
        <v>0.00021</v>
      </c>
      <c r="Q47" s="191"/>
      <c r="R47" s="191">
        <v>0.00021</v>
      </c>
      <c r="S47" s="186">
        <f>ROUND(F47*(P47),3)</f>
        <v>0.12</v>
      </c>
      <c r="T47" s="187"/>
      <c r="U47" s="187"/>
      <c r="V47" s="191"/>
      <c r="Z47">
        <v>0</v>
      </c>
    </row>
    <row r="48" spans="1:26" ht="25.05" customHeight="1">
      <c r="A48" s="180"/>
      <c r="B48" s="176" t="s">
        <v>213</v>
      </c>
      <c r="C48" s="181" t="s">
        <v>527</v>
      </c>
      <c r="D48" s="176" t="s">
        <v>528</v>
      </c>
      <c r="E48" s="176" t="s">
        <v>115</v>
      </c>
      <c r="F48" s="177">
        <v>40</v>
      </c>
      <c r="G48" s="182"/>
      <c r="H48" s="182"/>
      <c r="I48" s="177">
        <f>ROUND(F48*(G48+H48),3)</f>
        <v>0</v>
      </c>
      <c r="J48" s="176">
        <f>ROUND(F48*(N48),3)</f>
        <v>0</v>
      </c>
      <c r="K48" s="178">
        <f>ROUND(F48*(O48),3)</f>
        <v>0</v>
      </c>
      <c r="L48" s="178">
        <f>ROUND(F48*(G48),3)</f>
        <v>0</v>
      </c>
      <c r="M48" s="178">
        <f>ROUND(F48*(H48),3)</f>
        <v>0</v>
      </c>
      <c r="N48" s="178">
        <v>0</v>
      </c>
      <c r="O48" s="178"/>
      <c r="P48" s="183"/>
      <c r="Q48" s="183"/>
      <c r="R48" s="183"/>
      <c r="S48" s="178">
        <f>ROUND(F48*(P48),3)</f>
        <v>0</v>
      </c>
      <c r="T48" s="179"/>
      <c r="U48" s="179"/>
      <c r="V48" s="183"/>
      <c r="Z48">
        <v>0</v>
      </c>
    </row>
    <row r="49" spans="1:26" ht="25.05" customHeight="1">
      <c r="A49" s="180"/>
      <c r="B49" s="176" t="s">
        <v>213</v>
      </c>
      <c r="C49" s="181" t="s">
        <v>529</v>
      </c>
      <c r="D49" s="176" t="s">
        <v>530</v>
      </c>
      <c r="E49" s="176" t="s">
        <v>115</v>
      </c>
      <c r="F49" s="177">
        <v>30</v>
      </c>
      <c r="G49" s="182"/>
      <c r="H49" s="182"/>
      <c r="I49" s="177">
        <f>ROUND(F49*(G49+H49),3)</f>
        <v>0</v>
      </c>
      <c r="J49" s="176">
        <f>ROUND(F49*(N49),3)</f>
        <v>0</v>
      </c>
      <c r="K49" s="178">
        <f>ROUND(F49*(O49),3)</f>
        <v>0</v>
      </c>
      <c r="L49" s="178">
        <f>ROUND(F49*(G49),3)</f>
        <v>0</v>
      </c>
      <c r="M49" s="178">
        <f>ROUND(F49*(H49),3)</f>
        <v>0</v>
      </c>
      <c r="N49" s="178">
        <v>0</v>
      </c>
      <c r="O49" s="178"/>
      <c r="P49" s="183"/>
      <c r="Q49" s="183"/>
      <c r="R49" s="183"/>
      <c r="S49" s="178">
        <f>ROUND(F49*(P49),3)</f>
        <v>0</v>
      </c>
      <c r="T49" s="179"/>
      <c r="U49" s="179"/>
      <c r="V49" s="183"/>
      <c r="Z49">
        <v>0</v>
      </c>
    </row>
    <row r="50" spans="1:26" ht="25.05" customHeight="1">
      <c r="A50" s="180"/>
      <c r="B50" s="176" t="s">
        <v>213</v>
      </c>
      <c r="C50" s="181" t="s">
        <v>531</v>
      </c>
      <c r="D50" s="176" t="s">
        <v>532</v>
      </c>
      <c r="E50" s="176" t="s">
        <v>120</v>
      </c>
      <c r="F50" s="177">
        <v>15</v>
      </c>
      <c r="G50" s="182"/>
      <c r="H50" s="182"/>
      <c r="I50" s="177">
        <f>ROUND(F50*(G50+H50),3)</f>
        <v>0</v>
      </c>
      <c r="J50" s="176">
        <f>ROUND(F50*(N50),3)</f>
        <v>0</v>
      </c>
      <c r="K50" s="178">
        <f>ROUND(F50*(O50),3)</f>
        <v>0</v>
      </c>
      <c r="L50" s="178">
        <f>ROUND(F50*(G50),3)</f>
        <v>0</v>
      </c>
      <c r="M50" s="178">
        <f>ROUND(F50*(H50),3)</f>
        <v>0</v>
      </c>
      <c r="N50" s="178">
        <v>0</v>
      </c>
      <c r="O50" s="178"/>
      <c r="P50" s="183"/>
      <c r="Q50" s="183"/>
      <c r="R50" s="183"/>
      <c r="S50" s="178">
        <f>ROUND(F50*(P50),3)</f>
        <v>0</v>
      </c>
      <c r="T50" s="179"/>
      <c r="U50" s="179"/>
      <c r="V50" s="183"/>
      <c r="Z50">
        <v>0</v>
      </c>
    </row>
    <row r="51" spans="1:26" ht="25.05" customHeight="1">
      <c r="A51" s="188"/>
      <c r="B51" s="184" t="s">
        <v>510</v>
      </c>
      <c r="C51" s="189" t="s">
        <v>533</v>
      </c>
      <c r="D51" s="184" t="s">
        <v>534</v>
      </c>
      <c r="E51" s="184" t="s">
        <v>120</v>
      </c>
      <c r="F51" s="185">
        <v>1.5</v>
      </c>
      <c r="G51" s="190"/>
      <c r="H51" s="190"/>
      <c r="I51" s="185">
        <f>ROUND(F51*(G51+H51),3)</f>
        <v>0</v>
      </c>
      <c r="J51" s="184">
        <f>ROUND(F51*(N51),3)</f>
        <v>0</v>
      </c>
      <c r="K51" s="186">
        <f>ROUND(F51*(O51),3)</f>
        <v>0</v>
      </c>
      <c r="L51" s="186">
        <f>ROUND(F51*(G51),3)</f>
        <v>0</v>
      </c>
      <c r="M51" s="186">
        <f>ROUND(F51*(H51),3)</f>
        <v>0</v>
      </c>
      <c r="N51" s="186">
        <v>0</v>
      </c>
      <c r="O51" s="186"/>
      <c r="P51" s="191">
        <v>2.39755</v>
      </c>
      <c r="Q51" s="191"/>
      <c r="R51" s="191">
        <v>2.39755</v>
      </c>
      <c r="S51" s="186">
        <f>ROUND(F51*(P51),3)</f>
        <v>3.596</v>
      </c>
      <c r="T51" s="187"/>
      <c r="U51" s="187"/>
      <c r="V51" s="191"/>
      <c r="Z51">
        <v>0</v>
      </c>
    </row>
    <row r="52" spans="1:26" ht="25.05" customHeight="1">
      <c r="A52" s="180"/>
      <c r="B52" s="176" t="s">
        <v>213</v>
      </c>
      <c r="C52" s="181" t="s">
        <v>535</v>
      </c>
      <c r="D52" s="176" t="s">
        <v>536</v>
      </c>
      <c r="E52" s="176" t="s">
        <v>102</v>
      </c>
      <c r="F52" s="177">
        <v>30</v>
      </c>
      <c r="G52" s="182"/>
      <c r="H52" s="182"/>
      <c r="I52" s="177">
        <f>ROUND(F52*(G52+H52),3)</f>
        <v>0</v>
      </c>
      <c r="J52" s="176">
        <f>ROUND(F52*(N52),3)</f>
        <v>0</v>
      </c>
      <c r="K52" s="178">
        <f>ROUND(F52*(O52),3)</f>
        <v>0</v>
      </c>
      <c r="L52" s="178">
        <f>ROUND(F52*(G52),3)</f>
        <v>0</v>
      </c>
      <c r="M52" s="178">
        <f>ROUND(F52*(H52),3)</f>
        <v>0</v>
      </c>
      <c r="N52" s="178">
        <v>0</v>
      </c>
      <c r="O52" s="178"/>
      <c r="P52" s="183"/>
      <c r="Q52" s="183"/>
      <c r="R52" s="183"/>
      <c r="S52" s="178">
        <f>ROUND(F52*(P52),3)</f>
        <v>0</v>
      </c>
      <c r="T52" s="179"/>
      <c r="U52" s="179"/>
      <c r="V52" s="183"/>
      <c r="Z52">
        <v>0</v>
      </c>
    </row>
    <row r="53" spans="1:26" ht="15">
      <c r="A53" s="159"/>
      <c r="B53" s="159"/>
      <c r="C53" s="175" t="s">
        <v>212</v>
      </c>
      <c r="D53" s="174" t="s">
        <v>80</v>
      </c>
      <c r="E53" s="159"/>
      <c r="F53" s="160"/>
      <c r="G53" s="162">
        <f>ROUND((SUM(L36:L52))/1,3)</f>
        <v>0</v>
      </c>
      <c r="H53" s="162">
        <f>ROUND((SUM(M36:M52))/1,3)</f>
        <v>0</v>
      </c>
      <c r="I53" s="162">
        <f>ROUND((SUM(I36:I52))/1,3)</f>
        <v>0</v>
      </c>
      <c r="J53" s="159"/>
      <c r="K53" s="159"/>
      <c r="L53" s="159">
        <f>ROUND((SUM(L36:L52))/1,3)</f>
        <v>0</v>
      </c>
      <c r="M53" s="159">
        <f>ROUND((SUM(M36:M52))/1,3)</f>
        <v>0</v>
      </c>
      <c r="N53" s="159"/>
      <c r="O53" s="159"/>
      <c r="P53" s="162"/>
      <c r="Q53" s="159"/>
      <c r="R53" s="159"/>
      <c r="S53" s="162">
        <f>ROUND((SUM(S36:S52))/1,3)</f>
        <v>32.835</v>
      </c>
      <c r="T53" s="156"/>
      <c r="U53" s="156"/>
      <c r="V53" s="2">
        <f>ROUND((SUM(V36:V52))/1,3)</f>
        <v>0</v>
      </c>
      <c r="W53" s="156"/>
      <c r="X53" s="156"/>
      <c r="Y53" s="156"/>
      <c r="Z53" s="156"/>
    </row>
    <row r="54" spans="1:22" ht="15">
      <c r="A54" s="1"/>
      <c r="B54" s="1"/>
      <c r="C54" s="1"/>
      <c r="D54" s="1"/>
      <c r="E54" s="1"/>
      <c r="F54" s="152"/>
      <c r="G54" s="152"/>
      <c r="H54" s="152"/>
      <c r="I54" s="152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2" ht="15">
      <c r="A55" s="159"/>
      <c r="B55" s="159"/>
      <c r="C55" s="159"/>
      <c r="D55" s="2" t="s">
        <v>78</v>
      </c>
      <c r="E55" s="159"/>
      <c r="F55" s="160"/>
      <c r="G55" s="162">
        <f>ROUND((SUM(L9:L54))/2,3)</f>
        <v>0</v>
      </c>
      <c r="H55" s="162">
        <f>ROUND((SUM(M9:M54))/2,3)</f>
        <v>0</v>
      </c>
      <c r="I55" s="162">
        <f>ROUND((SUM(I9:I54))/2,3)</f>
        <v>0</v>
      </c>
      <c r="J55" s="192"/>
      <c r="K55" s="159"/>
      <c r="L55" s="160">
        <f>ROUND((SUM(L9:L54))/2,3)</f>
        <v>0</v>
      </c>
      <c r="M55" s="160">
        <f>ROUND((SUM(M9:M54))/2,3)</f>
        <v>0</v>
      </c>
      <c r="N55" s="159"/>
      <c r="O55" s="159"/>
      <c r="P55" s="162"/>
      <c r="Q55" s="159"/>
      <c r="R55" s="159"/>
      <c r="S55" s="162">
        <f>ROUND((SUM(S9:S54))/2,3)</f>
        <v>32.961</v>
      </c>
      <c r="T55" s="156"/>
      <c r="U55" s="156"/>
      <c r="V55" s="2">
        <f>ROUND((SUM(V9:V54))/2,3)</f>
        <v>0</v>
      </c>
    </row>
    <row r="56" spans="1:22" ht="15">
      <c r="A56" s="1"/>
      <c r="B56" s="1"/>
      <c r="C56" s="1"/>
      <c r="D56" s="1"/>
      <c r="E56" s="1"/>
      <c r="F56" s="152"/>
      <c r="G56" s="152"/>
      <c r="H56" s="152"/>
      <c r="I56" s="152"/>
      <c r="J56" s="1"/>
      <c r="K56" s="1"/>
      <c r="L56" s="1"/>
      <c r="M56" s="1"/>
      <c r="N56" s="1"/>
      <c r="O56" s="1"/>
      <c r="P56" s="1"/>
      <c r="Q56" s="1"/>
      <c r="R56" s="1"/>
      <c r="S56" s="1"/>
      <c r="V56" s="1"/>
    </row>
    <row r="57" spans="1:26" ht="15">
      <c r="A57" s="159"/>
      <c r="B57" s="159"/>
      <c r="C57" s="159"/>
      <c r="D57" s="2" t="s">
        <v>462</v>
      </c>
      <c r="E57" s="159"/>
      <c r="F57" s="160"/>
      <c r="G57" s="160"/>
      <c r="H57" s="160"/>
      <c r="I57" s="160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6"/>
      <c r="U57" s="156"/>
      <c r="V57" s="159"/>
      <c r="W57" s="156"/>
      <c r="X57" s="156"/>
      <c r="Y57" s="156"/>
      <c r="Z57" s="156"/>
    </row>
    <row r="58" spans="1:26" ht="25.05" customHeight="1">
      <c r="A58" s="180"/>
      <c r="B58" s="176" t="s">
        <v>537</v>
      </c>
      <c r="C58" s="199" t="s">
        <v>538</v>
      </c>
      <c r="D58" s="198" t="s">
        <v>539</v>
      </c>
      <c r="E58" s="176" t="s">
        <v>109</v>
      </c>
      <c r="F58" s="177">
        <v>16</v>
      </c>
      <c r="G58" s="182"/>
      <c r="H58" s="182"/>
      <c r="I58" s="177">
        <f>ROUND(F58*(G58+H58),3)</f>
        <v>0</v>
      </c>
      <c r="J58" s="176">
        <f>ROUND(F58*(N58),3)</f>
        <v>0</v>
      </c>
      <c r="K58" s="178">
        <f>ROUND(F58*(O58),3)</f>
        <v>0</v>
      </c>
      <c r="L58" s="178">
        <f>ROUND(F58*(G58),3)</f>
        <v>0</v>
      </c>
      <c r="M58" s="178">
        <f>ROUND(F58*(H58),3)</f>
        <v>0</v>
      </c>
      <c r="N58" s="178">
        <v>0</v>
      </c>
      <c r="O58" s="178"/>
      <c r="P58" s="183"/>
      <c r="Q58" s="183"/>
      <c r="R58" s="183"/>
      <c r="S58" s="178">
        <f>ROUND(F58*(P58),3)</f>
        <v>0</v>
      </c>
      <c r="T58" s="179"/>
      <c r="U58" s="179"/>
      <c r="V58" s="183"/>
      <c r="W58" s="156"/>
      <c r="X58" s="156"/>
      <c r="Y58" s="156"/>
      <c r="Z58" s="156">
        <v>0</v>
      </c>
    </row>
    <row r="59" spans="1:26" ht="25.05" customHeight="1">
      <c r="A59" s="180"/>
      <c r="B59" s="176" t="s">
        <v>537</v>
      </c>
      <c r="C59" s="181" t="s">
        <v>540</v>
      </c>
      <c r="D59" s="176" t="s">
        <v>541</v>
      </c>
      <c r="E59" s="176" t="s">
        <v>109</v>
      </c>
      <c r="F59" s="177">
        <v>1</v>
      </c>
      <c r="G59" s="182"/>
      <c r="H59" s="182"/>
      <c r="I59" s="177">
        <f>ROUND(F59*(G59+H59),3)</f>
        <v>0</v>
      </c>
      <c r="J59" s="176">
        <f>ROUND(F59*(N59),3)</f>
        <v>0</v>
      </c>
      <c r="K59" s="178">
        <f>ROUND(F59*(O59),3)</f>
        <v>0</v>
      </c>
      <c r="L59" s="178">
        <f>ROUND(F59*(G59),3)</f>
        <v>0</v>
      </c>
      <c r="M59" s="178">
        <f>ROUND(F59*(H59),3)</f>
        <v>0</v>
      </c>
      <c r="N59" s="178">
        <v>0</v>
      </c>
      <c r="O59" s="178"/>
      <c r="P59" s="183"/>
      <c r="Q59" s="183"/>
      <c r="R59" s="183"/>
      <c r="S59" s="178">
        <f>ROUND(F59*(P59),3)</f>
        <v>0</v>
      </c>
      <c r="T59" s="179"/>
      <c r="U59" s="179"/>
      <c r="V59" s="183"/>
      <c r="Z59">
        <v>0</v>
      </c>
    </row>
    <row r="60" spans="1:26" ht="25.05" customHeight="1">
      <c r="A60" s="180"/>
      <c r="B60" s="176" t="s">
        <v>537</v>
      </c>
      <c r="C60" s="181" t="s">
        <v>542</v>
      </c>
      <c r="D60" s="176" t="s">
        <v>543</v>
      </c>
      <c r="E60" s="176" t="s">
        <v>109</v>
      </c>
      <c r="F60" s="177">
        <v>1</v>
      </c>
      <c r="G60" s="182"/>
      <c r="H60" s="182"/>
      <c r="I60" s="177">
        <f>ROUND(F60*(G60+H60),3)</f>
        <v>0</v>
      </c>
      <c r="J60" s="176">
        <f>ROUND(F60*(N60),3)</f>
        <v>0</v>
      </c>
      <c r="K60" s="178">
        <f>ROUND(F60*(O60),3)</f>
        <v>0</v>
      </c>
      <c r="L60" s="178">
        <f>ROUND(F60*(G60),3)</f>
        <v>0</v>
      </c>
      <c r="M60" s="178">
        <f>ROUND(F60*(H60),3)</f>
        <v>0</v>
      </c>
      <c r="N60" s="178">
        <v>0</v>
      </c>
      <c r="O60" s="178"/>
      <c r="P60" s="183"/>
      <c r="Q60" s="183"/>
      <c r="R60" s="183"/>
      <c r="S60" s="178">
        <f>ROUND(F60*(P60),3)</f>
        <v>0</v>
      </c>
      <c r="T60" s="179"/>
      <c r="U60" s="179"/>
      <c r="V60" s="183"/>
      <c r="Z60">
        <v>0</v>
      </c>
    </row>
    <row r="61" spans="1:22" ht="15">
      <c r="A61" s="159"/>
      <c r="B61" s="159"/>
      <c r="C61" s="174"/>
      <c r="D61" s="174"/>
      <c r="E61" s="159"/>
      <c r="F61" s="160"/>
      <c r="G61" s="162">
        <f>ROUND((SUM(L58:L60))/1,3)</f>
        <v>0</v>
      </c>
      <c r="H61" s="162">
        <f>ROUND((SUM(M58:M60))/1,3)</f>
        <v>0</v>
      </c>
      <c r="I61" s="162">
        <f>ROUND((SUM(I58:I60))/1,3)</f>
        <v>0</v>
      </c>
      <c r="J61" s="159"/>
      <c r="K61" s="159"/>
      <c r="L61" s="159">
        <f>ROUND((SUM(L58:L60))/1,3)</f>
        <v>0</v>
      </c>
      <c r="M61" s="159">
        <f>ROUND((SUM(M58:M60))/1,3)</f>
        <v>0</v>
      </c>
      <c r="N61" s="159"/>
      <c r="O61" s="159"/>
      <c r="P61" s="162"/>
      <c r="Q61" s="1"/>
      <c r="R61" s="1"/>
      <c r="S61" s="162">
        <f>ROUND((SUM(S58:S60))/1,3)</f>
        <v>0</v>
      </c>
      <c r="T61" s="193"/>
      <c r="U61" s="193"/>
      <c r="V61" s="2">
        <f>ROUND((SUM(V58:V60))/1,3)</f>
        <v>0</v>
      </c>
    </row>
    <row r="62" spans="1:22" ht="15">
      <c r="A62" s="1"/>
      <c r="B62" s="1"/>
      <c r="C62" s="1"/>
      <c r="D62" s="1"/>
      <c r="E62" s="1"/>
      <c r="F62" s="152"/>
      <c r="G62" s="152"/>
      <c r="H62" s="152"/>
      <c r="I62" s="152"/>
      <c r="J62" s="1"/>
      <c r="K62" s="1"/>
      <c r="L62" s="1"/>
      <c r="M62" s="1"/>
      <c r="N62" s="1"/>
      <c r="O62" s="1"/>
      <c r="P62" s="1"/>
      <c r="Q62" s="1"/>
      <c r="R62" s="1"/>
      <c r="S62" s="1"/>
      <c r="V62" s="1"/>
    </row>
    <row r="63" spans="1:22" ht="15">
      <c r="A63" s="159"/>
      <c r="B63" s="159"/>
      <c r="C63" s="159"/>
      <c r="D63" s="2" t="s">
        <v>462</v>
      </c>
      <c r="E63" s="159"/>
      <c r="F63" s="160"/>
      <c r="G63" s="162">
        <f>ROUND((SUM(L57:L62))/2,3)</f>
        <v>0</v>
      </c>
      <c r="H63" s="162">
        <f>ROUND((SUM(M57:M62))/2,3)</f>
        <v>0</v>
      </c>
      <c r="I63" s="162">
        <f>ROUND((SUM(I57:I62))/2,3)</f>
        <v>0</v>
      </c>
      <c r="J63" s="159"/>
      <c r="K63" s="159"/>
      <c r="L63" s="159">
        <f>ROUND((SUM(L57:L62))/2,3)</f>
        <v>0</v>
      </c>
      <c r="M63" s="159">
        <f>ROUND((SUM(M57:M62))/2,3)</f>
        <v>0</v>
      </c>
      <c r="N63" s="159"/>
      <c r="O63" s="159"/>
      <c r="P63" s="162"/>
      <c r="Q63" s="1"/>
      <c r="R63" s="1"/>
      <c r="S63" s="162">
        <f>ROUND((SUM(S57:S62))/2,3)</f>
        <v>0</v>
      </c>
      <c r="V63" s="2">
        <f>ROUND((SUM(V57:V62))/2,3)</f>
        <v>0</v>
      </c>
    </row>
    <row r="64" spans="1:26" ht="15">
      <c r="A64" s="195"/>
      <c r="B64" s="195"/>
      <c r="C64" s="195"/>
      <c r="D64" s="195" t="s">
        <v>81</v>
      </c>
      <c r="E64" s="195"/>
      <c r="F64" s="196"/>
      <c r="G64" s="196">
        <f>ROUND((SUM(L9:L63))/3,3)</f>
        <v>0</v>
      </c>
      <c r="H64" s="196">
        <f>ROUND((SUM(M9:M63))/3,3)</f>
        <v>0</v>
      </c>
      <c r="I64" s="196">
        <f>ROUND((SUM(I9:I63))/3,3)</f>
        <v>0</v>
      </c>
      <c r="J64" s="195"/>
      <c r="K64" s="196">
        <f>ROUND((SUM(K9:K63))/3,3)</f>
        <v>0</v>
      </c>
      <c r="L64" s="195">
        <f>ROUND((SUM(L9:L63))/3,3)</f>
        <v>0</v>
      </c>
      <c r="M64" s="195">
        <f>ROUND((SUM(M9:M63))/3,3)</f>
        <v>0</v>
      </c>
      <c r="N64" s="195"/>
      <c r="O64" s="195"/>
      <c r="P64" s="196"/>
      <c r="Q64" s="195"/>
      <c r="R64" s="196"/>
      <c r="S64" s="196">
        <f>ROUND((SUM(S9:S63))/3,3)</f>
        <v>32.961</v>
      </c>
      <c r="T64" s="197"/>
      <c r="U64" s="197"/>
      <c r="V64" s="195">
        <f>ROUND((SUM(V9:V63))/3,3)</f>
        <v>0</v>
      </c>
      <c r="X64" s="194"/>
      <c r="Y64">
        <f>(SUM(Y9:Y63))</f>
        <v>0</v>
      </c>
      <c r="Z64">
        <f>(SUM(Z9:Z63))</f>
        <v>0</v>
      </c>
    </row>
  </sheetData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Rovné, V. Hrušov - Zásobovanie vodou / SO NN prípojka</oddHeader>
    <oddFooter xml:space="preserve">&amp;L&amp;7Spracované systémom Systematic® Kalkulus, tel.: 051 77 10 585&amp;RStrana &amp;P z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7593A-B917-4155-A491-0C60B3BDD3E3}">
  <dimension ref="A1:W41"/>
  <sheetViews>
    <sheetView workbookViewId="0" topLeftCell="A1"/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8.8515625" style="0" customWidth="1"/>
    <col min="28" max="16384" width="8.8515625" style="0" hidden="1" customWidth="1"/>
  </cols>
  <sheetData>
    <row r="1" spans="1:23" ht="28.05" customHeight="1" thickBot="1">
      <c r="A1" s="3"/>
      <c r="B1" s="14"/>
      <c r="C1" s="14"/>
      <c r="D1" s="14"/>
      <c r="E1" s="14"/>
      <c r="F1" s="15" t="s">
        <v>548</v>
      </c>
      <c r="G1" s="14"/>
      <c r="H1" s="14"/>
      <c r="I1" s="14"/>
      <c r="J1" s="14"/>
      <c r="W1">
        <v>30.126</v>
      </c>
    </row>
    <row r="2" spans="1:10" ht="30" customHeight="1" thickTop="1">
      <c r="A2" s="13"/>
      <c r="B2" s="209" t="s">
        <v>1</v>
      </c>
      <c r="C2" s="210"/>
      <c r="D2" s="210"/>
      <c r="E2" s="210"/>
      <c r="F2" s="210"/>
      <c r="G2" s="210"/>
      <c r="H2" s="210"/>
      <c r="I2" s="210"/>
      <c r="J2" s="211"/>
    </row>
    <row r="3" spans="1:10" ht="18" customHeight="1">
      <c r="A3" s="13"/>
      <c r="B3" s="23"/>
      <c r="C3" s="20"/>
      <c r="D3" s="17"/>
      <c r="E3" s="17"/>
      <c r="F3" s="17"/>
      <c r="G3" s="17"/>
      <c r="H3" s="17"/>
      <c r="I3" s="40" t="s">
        <v>18</v>
      </c>
      <c r="J3" s="30"/>
    </row>
    <row r="4" spans="1:10" ht="18" customHeight="1">
      <c r="A4" s="13"/>
      <c r="B4" s="23"/>
      <c r="C4" s="20"/>
      <c r="D4" s="17"/>
      <c r="E4" s="17"/>
      <c r="F4" s="17"/>
      <c r="G4" s="17"/>
      <c r="H4" s="17"/>
      <c r="I4" s="40" t="s">
        <v>20</v>
      </c>
      <c r="J4" s="30"/>
    </row>
    <row r="5" spans="1:10" ht="18" customHeight="1" thickBot="1">
      <c r="A5" s="13"/>
      <c r="B5" s="41" t="s">
        <v>21</v>
      </c>
      <c r="C5" s="20"/>
      <c r="D5" s="17"/>
      <c r="E5" s="17"/>
      <c r="F5" s="42" t="s">
        <v>22</v>
      </c>
      <c r="G5" s="17"/>
      <c r="H5" s="17"/>
      <c r="I5" s="40" t="s">
        <v>23</v>
      </c>
      <c r="J5" s="43" t="s">
        <v>24</v>
      </c>
    </row>
    <row r="6" spans="1:10" ht="19.95" customHeight="1" thickTop="1">
      <c r="A6" s="13"/>
      <c r="B6" s="56" t="s">
        <v>25</v>
      </c>
      <c r="C6" s="52"/>
      <c r="D6" s="52"/>
      <c r="E6" s="52"/>
      <c r="F6" s="52"/>
      <c r="G6" s="52"/>
      <c r="H6" s="52"/>
      <c r="I6" s="52"/>
      <c r="J6" s="53"/>
    </row>
    <row r="7" spans="1:10" ht="18" customHeight="1">
      <c r="A7" s="13"/>
      <c r="B7" s="58" t="s">
        <v>28</v>
      </c>
      <c r="C7" s="45"/>
      <c r="D7" s="18"/>
      <c r="E7" s="18"/>
      <c r="F7" s="18"/>
      <c r="G7" s="59" t="s">
        <v>29</v>
      </c>
      <c r="H7" s="18"/>
      <c r="I7" s="28"/>
      <c r="J7" s="46"/>
    </row>
    <row r="8" spans="1:10" ht="19.95" customHeight="1">
      <c r="A8" s="13"/>
      <c r="B8" s="57" t="s">
        <v>26</v>
      </c>
      <c r="C8" s="54"/>
      <c r="D8" s="54"/>
      <c r="E8" s="54"/>
      <c r="F8" s="54"/>
      <c r="G8" s="54"/>
      <c r="H8" s="54"/>
      <c r="I8" s="54"/>
      <c r="J8" s="55"/>
    </row>
    <row r="9" spans="1:10" ht="18" customHeight="1">
      <c r="A9" s="13"/>
      <c r="B9" s="41" t="s">
        <v>30</v>
      </c>
      <c r="C9" s="20"/>
      <c r="D9" s="17"/>
      <c r="E9" s="17"/>
      <c r="F9" s="17"/>
      <c r="G9" s="42" t="s">
        <v>31</v>
      </c>
      <c r="H9" s="17"/>
      <c r="I9" s="27"/>
      <c r="J9" s="30"/>
    </row>
    <row r="10" spans="1:10" ht="19.95" customHeight="1">
      <c r="A10" s="13"/>
      <c r="B10" s="57" t="s">
        <v>27</v>
      </c>
      <c r="C10" s="54"/>
      <c r="D10" s="54"/>
      <c r="E10" s="54"/>
      <c r="F10" s="54"/>
      <c r="G10" s="54"/>
      <c r="H10" s="54"/>
      <c r="I10" s="54"/>
      <c r="J10" s="55"/>
    </row>
    <row r="11" spans="1:10" ht="18" customHeight="1" thickBot="1">
      <c r="A11" s="13"/>
      <c r="B11" s="41" t="s">
        <v>30</v>
      </c>
      <c r="C11" s="20"/>
      <c r="D11" s="17"/>
      <c r="E11" s="17"/>
      <c r="F11" s="17"/>
      <c r="G11" s="42" t="s">
        <v>31</v>
      </c>
      <c r="H11" s="17"/>
      <c r="I11" s="27"/>
      <c r="J11" s="30"/>
    </row>
    <row r="12" spans="1:10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10" ht="18" customHeight="1" thickTop="1">
      <c r="A14" s="13"/>
      <c r="B14" s="61" t="s">
        <v>32</v>
      </c>
      <c r="C14" s="212"/>
      <c r="D14" s="90" t="s">
        <v>61</v>
      </c>
      <c r="E14" s="91" t="s">
        <v>62</v>
      </c>
      <c r="F14" s="89" t="s">
        <v>63</v>
      </c>
      <c r="G14" s="60" t="s">
        <v>39</v>
      </c>
      <c r="H14" s="48"/>
      <c r="I14" s="50"/>
      <c r="J14" s="51"/>
    </row>
    <row r="15" spans="1:10" ht="18" customHeight="1">
      <c r="A15" s="13"/>
      <c r="B15" s="96">
        <v>1</v>
      </c>
      <c r="C15" s="97" t="s">
        <v>33</v>
      </c>
      <c r="D15" s="98">
        <f>'Kryci_list 8248'!D15+'Kryci_list 8249'!D15+'Kryci_list 8250'!D15+'Kryci_list 8251'!D15+'Kryci_list 8252'!D15</f>
        <v>0</v>
      </c>
      <c r="E15" s="99">
        <f>'Kryci_list 8248'!E15+'Kryci_list 8249'!E15+'Kryci_list 8250'!E15+'Kryci_list 8251'!E15+'Kryci_list 8252'!E15</f>
        <v>0</v>
      </c>
      <c r="F15" s="97">
        <f>'Kryci_list 8248'!F15+'Kryci_list 8249'!F15+'Kryci_list 8250'!F15+'Kryci_list 8251'!F15+'Kryci_list 8252'!F15</f>
        <v>0</v>
      </c>
      <c r="G15" s="62">
        <v>7</v>
      </c>
      <c r="H15" s="64" t="s">
        <v>10</v>
      </c>
      <c r="I15" s="28"/>
      <c r="J15" s="66">
        <f>'Kryci_list 8248'!J15+'Kryci_list 8249'!J15+'Kryci_list 8250'!J15+'Kryci_list 8251'!J15+'Kryci_list 8252'!J15</f>
        <v>0</v>
      </c>
    </row>
    <row r="16" spans="1:10" ht="18" customHeight="1">
      <c r="A16" s="13"/>
      <c r="B16" s="94">
        <v>2</v>
      </c>
      <c r="C16" s="95" t="s">
        <v>34</v>
      </c>
      <c r="D16" s="100">
        <f>'Kryci_list 8248'!D16+'Kryci_list 8249'!D16+'Kryci_list 8250'!D16+'Kryci_list 8251'!D16+'Kryci_list 8252'!D16</f>
        <v>0</v>
      </c>
      <c r="E16" s="101">
        <f>'Kryci_list 8248'!E16+'Kryci_list 8249'!E16+'Kryci_list 8250'!E16+'Kryci_list 8251'!E16+'Kryci_list 8252'!E16</f>
        <v>0</v>
      </c>
      <c r="F16" s="110">
        <f>'Kryci_list 8248'!F16+'Kryci_list 8249'!F16+'Kryci_list 8250'!F16+'Kryci_list 8251'!F16+'Kryci_list 8252'!F16</f>
        <v>0</v>
      </c>
      <c r="G16" s="113"/>
      <c r="H16" s="125"/>
      <c r="I16" s="127"/>
      <c r="J16" s="120"/>
    </row>
    <row r="17" spans="1:10" ht="18" customHeight="1">
      <c r="A17" s="13"/>
      <c r="B17" s="68">
        <v>3</v>
      </c>
      <c r="C17" s="71" t="s">
        <v>35</v>
      </c>
      <c r="D17" s="92">
        <f>'Kryci_list 8248'!D17+'Kryci_list 8249'!D17+'Kryci_list 8250'!D17+'Kryci_list 8251'!D17+'Kryci_list 8252'!D17</f>
        <v>0</v>
      </c>
      <c r="E17" s="93">
        <f>'Kryci_list 8248'!E17+'Kryci_list 8249'!E17+'Kryci_list 8250'!E17+'Kryci_list 8251'!E17+'Kryci_list 8252'!E17</f>
        <v>0</v>
      </c>
      <c r="F17" s="85">
        <f>'Kryci_list 8248'!F17+'Kryci_list 8249'!F17+'Kryci_list 8250'!F17+'Kryci_list 8251'!F17+'Kryci_list 8252'!F17</f>
        <v>0</v>
      </c>
      <c r="G17" s="62">
        <v>8</v>
      </c>
      <c r="H17" s="72" t="s">
        <v>41</v>
      </c>
      <c r="I17" s="127"/>
      <c r="J17" s="120">
        <f>Rekapitulácia!E12</f>
        <v>0</v>
      </c>
    </row>
    <row r="18" spans="1:10" ht="18" customHeight="1">
      <c r="A18" s="13"/>
      <c r="B18" s="62">
        <v>4</v>
      </c>
      <c r="C18" s="72" t="s">
        <v>549</v>
      </c>
      <c r="D18" s="76">
        <f>'Kryci_list 8248'!D18+'Kryci_list 8249'!D18+'Kryci_list 8250'!D18+'Kryci_list 8251'!D18+'Kryci_list 8252'!D18</f>
        <v>0</v>
      </c>
      <c r="E18" s="75">
        <f>'Kryci_list 8248'!E18+'Kryci_list 8249'!E18+'Kryci_list 8250'!E18+'Kryci_list 8251'!E18+'Kryci_list 8252'!E18</f>
        <v>0</v>
      </c>
      <c r="F18" s="78">
        <f>'Kryci_list 8248'!F18+'Kryci_list 8249'!F18+'Kryci_list 8250'!F18+'Kryci_list 8251'!F18+'Kryci_list 8252'!F18</f>
        <v>0</v>
      </c>
      <c r="G18" s="62">
        <v>9</v>
      </c>
      <c r="H18" s="72" t="s">
        <v>42</v>
      </c>
      <c r="I18" s="127"/>
      <c r="J18" s="120">
        <f>Rekapitulácia!D12</f>
        <v>0</v>
      </c>
    </row>
    <row r="19" spans="1:10" ht="18" customHeight="1">
      <c r="A19" s="13"/>
      <c r="B19" s="62">
        <v>5</v>
      </c>
      <c r="C19" s="72" t="s">
        <v>37</v>
      </c>
      <c r="D19" s="76">
        <f>'Kryci_list 8248'!D19+'Kryci_list 8249'!D19+'Kryci_list 8250'!D19+'Kryci_list 8251'!D19+'Kryci_list 8252'!D19</f>
        <v>0</v>
      </c>
      <c r="E19" s="75">
        <f>'Kryci_list 8248'!E19+'Kryci_list 8249'!E19+'Kryci_list 8250'!E19+'Kryci_list 8251'!E19+'Kryci_list 8252'!E19</f>
        <v>0</v>
      </c>
      <c r="F19" s="78">
        <f>'Kryci_list 8248'!F19+'Kryci_list 8249'!F19+'Kryci_list 8250'!F19+'Kryci_list 8251'!F19+'Kryci_list 8252'!F19</f>
        <v>0</v>
      </c>
      <c r="G19" s="113"/>
      <c r="H19" s="125"/>
      <c r="I19" s="127"/>
      <c r="J19" s="126"/>
    </row>
    <row r="20" spans="1:10" ht="18" customHeight="1" thickBot="1">
      <c r="A20" s="13"/>
      <c r="B20" s="62">
        <v>6</v>
      </c>
      <c r="C20" s="73" t="s">
        <v>38</v>
      </c>
      <c r="D20" s="77"/>
      <c r="E20" s="105"/>
      <c r="F20" s="111">
        <f>SUM(F15:F19)</f>
        <v>0</v>
      </c>
      <c r="G20" s="62">
        <v>10</v>
      </c>
      <c r="H20" s="72" t="s">
        <v>38</v>
      </c>
      <c r="I20" s="129"/>
      <c r="J20" s="104">
        <f>SUM(J16:J19)</f>
        <v>0</v>
      </c>
    </row>
    <row r="21" spans="1:10" ht="18" customHeight="1" thickTop="1">
      <c r="A21" s="13"/>
      <c r="B21" s="67" t="s">
        <v>50</v>
      </c>
      <c r="C21" s="70" t="s">
        <v>51</v>
      </c>
      <c r="D21" s="74"/>
      <c r="E21" s="19"/>
      <c r="F21" s="103"/>
      <c r="G21" s="67" t="s">
        <v>57</v>
      </c>
      <c r="H21" s="63" t="s">
        <v>51</v>
      </c>
      <c r="I21" s="28"/>
      <c r="J21" s="130"/>
    </row>
    <row r="22" spans="1:10" ht="18" customHeight="1">
      <c r="A22" s="13"/>
      <c r="B22" s="68">
        <v>11</v>
      </c>
      <c r="C22" s="64" t="s">
        <v>52</v>
      </c>
      <c r="D22" s="84"/>
      <c r="E22" s="88"/>
      <c r="F22" s="85">
        <f>'Kryci_list 8248'!F22+'Kryci_list 8249'!F22+'Kryci_list 8250'!F22+'Kryci_list 8251'!F22+'Kryci_list 8252'!F22</f>
        <v>0</v>
      </c>
      <c r="G22" s="68">
        <v>16</v>
      </c>
      <c r="H22" s="71" t="s">
        <v>58</v>
      </c>
      <c r="I22" s="127"/>
      <c r="J22" s="119">
        <f>'Kryci_list 8248'!J22+'Kryci_list 8249'!J22+'Kryci_list 8250'!J22+'Kryci_list 8251'!J22+'Kryci_list 8252'!J22</f>
        <v>0</v>
      </c>
    </row>
    <row r="23" spans="1:10" ht="18" customHeight="1">
      <c r="A23" s="13"/>
      <c r="B23" s="62">
        <v>12</v>
      </c>
      <c r="C23" s="65" t="s">
        <v>53</v>
      </c>
      <c r="D23" s="69"/>
      <c r="E23" s="88"/>
      <c r="F23" s="78">
        <f>'Kryci_list 8248'!F23+'Kryci_list 8249'!F23+'Kryci_list 8250'!F23+'Kryci_list 8251'!F23+'Kryci_list 8252'!F23</f>
        <v>0</v>
      </c>
      <c r="G23" s="62">
        <v>17</v>
      </c>
      <c r="H23" s="72" t="s">
        <v>59</v>
      </c>
      <c r="I23" s="127"/>
      <c r="J23" s="120">
        <f>'Kryci_list 8248'!J23+'Kryci_list 8249'!J23+'Kryci_list 8250'!J23+'Kryci_list 8251'!J23+'Kryci_list 8252'!J23</f>
        <v>0</v>
      </c>
    </row>
    <row r="24" spans="1:10" ht="18" customHeight="1">
      <c r="A24" s="13"/>
      <c r="B24" s="62">
        <v>13</v>
      </c>
      <c r="C24" s="65" t="s">
        <v>54</v>
      </c>
      <c r="D24" s="69"/>
      <c r="E24" s="88"/>
      <c r="F24" s="78">
        <f>'Kryci_list 8248'!F24+'Kryci_list 8249'!F24+'Kryci_list 8250'!F24+'Kryci_list 8251'!F24+'Kryci_list 8252'!F24</f>
        <v>0</v>
      </c>
      <c r="G24" s="62">
        <v>18</v>
      </c>
      <c r="H24" s="72" t="s">
        <v>60</v>
      </c>
      <c r="I24" s="127"/>
      <c r="J24" s="120">
        <f>'Kryci_list 8248'!J24+'Kryci_list 8249'!J24+'Kryci_list 8250'!J24+'Kryci_list 8251'!J24+'Kryci_list 8252'!J24</f>
        <v>0</v>
      </c>
    </row>
    <row r="25" spans="1:10" ht="18" customHeight="1">
      <c r="A25" s="13"/>
      <c r="B25" s="62">
        <v>14</v>
      </c>
      <c r="C25" s="20"/>
      <c r="D25" s="69"/>
      <c r="E25" s="88"/>
      <c r="F25" s="86"/>
      <c r="G25" s="62">
        <v>19</v>
      </c>
      <c r="H25" s="125"/>
      <c r="I25" s="127"/>
      <c r="J25" s="120"/>
    </row>
    <row r="26" spans="1:10" ht="18" customHeight="1" thickBot="1">
      <c r="A26" s="13"/>
      <c r="B26" s="62">
        <v>15</v>
      </c>
      <c r="C26" s="65"/>
      <c r="D26" s="69"/>
      <c r="E26" s="69"/>
      <c r="F26" s="112"/>
      <c r="G26" s="62">
        <v>20</v>
      </c>
      <c r="H26" s="72" t="s">
        <v>38</v>
      </c>
      <c r="I26" s="129"/>
      <c r="J26" s="104">
        <f>SUM(J22:J25)+SUM(F22:F25)</f>
        <v>0</v>
      </c>
    </row>
    <row r="27" spans="1:10" ht="18" customHeight="1" thickTop="1">
      <c r="A27" s="13"/>
      <c r="B27" s="106"/>
      <c r="C27" s="141" t="s">
        <v>66</v>
      </c>
      <c r="D27" s="134"/>
      <c r="E27" s="107"/>
      <c r="F27" s="29"/>
      <c r="G27" s="114" t="s">
        <v>43</v>
      </c>
      <c r="H27" s="109" t="s">
        <v>44</v>
      </c>
      <c r="I27" s="28"/>
      <c r="J27" s="31"/>
    </row>
    <row r="28" spans="1:10" ht="18" customHeight="1">
      <c r="A28" s="13"/>
      <c r="B28" s="26"/>
      <c r="C28" s="132"/>
      <c r="D28" s="135"/>
      <c r="E28" s="22"/>
      <c r="F28" s="13"/>
      <c r="G28" s="94">
        <v>21</v>
      </c>
      <c r="H28" s="95" t="s">
        <v>45</v>
      </c>
      <c r="I28" s="122"/>
      <c r="J28" s="102">
        <f>F20+J20+F26+J26</f>
        <v>0</v>
      </c>
    </row>
    <row r="29" spans="1:10" ht="18" customHeight="1">
      <c r="A29" s="13"/>
      <c r="B29" s="79"/>
      <c r="C29" s="133"/>
      <c r="D29" s="136"/>
      <c r="E29" s="22"/>
      <c r="F29" s="13"/>
      <c r="G29" s="68">
        <v>22</v>
      </c>
      <c r="H29" s="71" t="s">
        <v>46</v>
      </c>
      <c r="I29" s="123">
        <f>Rekapitulácia!B13</f>
        <v>0</v>
      </c>
      <c r="J29" s="119">
        <f>ROUND(((ROUND(I29,3)*20)/100),3)*1</f>
        <v>0</v>
      </c>
    </row>
    <row r="30" spans="1:10" ht="18" customHeight="1">
      <c r="A30" s="13"/>
      <c r="B30" s="23"/>
      <c r="C30" s="125"/>
      <c r="D30" s="127"/>
      <c r="E30" s="22"/>
      <c r="F30" s="13"/>
      <c r="G30" s="62">
        <v>23</v>
      </c>
      <c r="H30" s="72" t="s">
        <v>47</v>
      </c>
      <c r="I30" s="87">
        <f>Rekapitulácia!B14</f>
        <v>0</v>
      </c>
      <c r="J30" s="120">
        <f>ROUND(((ROUND(I30,3)*0)/100),3)</f>
        <v>0</v>
      </c>
    </row>
    <row r="31" spans="1:10" ht="18" customHeight="1">
      <c r="A31" s="13"/>
      <c r="B31" s="24"/>
      <c r="C31" s="137"/>
      <c r="D31" s="138"/>
      <c r="E31" s="22"/>
      <c r="F31" s="13"/>
      <c r="G31" s="62">
        <v>24</v>
      </c>
      <c r="H31" s="72" t="s">
        <v>48</v>
      </c>
      <c r="I31" s="27"/>
      <c r="J31" s="217">
        <f>SUM(J28:J30)</f>
        <v>0</v>
      </c>
    </row>
    <row r="32" spans="1:10" ht="18" customHeight="1" thickBot="1">
      <c r="A32" s="13"/>
      <c r="B32" s="44"/>
      <c r="C32" s="118"/>
      <c r="D32" s="124"/>
      <c r="E32" s="80"/>
      <c r="F32" s="81"/>
      <c r="G32" s="213" t="s">
        <v>49</v>
      </c>
      <c r="H32" s="214"/>
      <c r="I32" s="215"/>
      <c r="J32" s="216"/>
    </row>
    <row r="33" spans="1:10" ht="18" customHeight="1" thickTop="1">
      <c r="A33" s="13"/>
      <c r="B33" s="106"/>
      <c r="C33" s="107"/>
      <c r="D33" s="139" t="s">
        <v>64</v>
      </c>
      <c r="E33" s="83"/>
      <c r="F33" s="83"/>
      <c r="G33" s="16"/>
      <c r="H33" s="139" t="s">
        <v>65</v>
      </c>
      <c r="I33" s="29"/>
      <c r="J33" s="32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79"/>
      <c r="C40" s="80"/>
      <c r="D40" s="14"/>
      <c r="E40" s="14"/>
      <c r="F40" s="14"/>
      <c r="G40" s="14"/>
      <c r="H40" s="14"/>
      <c r="I40" s="81"/>
      <c r="J40" s="82"/>
    </row>
    <row r="41" spans="1:10" ht="15" thickTop="1">
      <c r="A41" s="13"/>
      <c r="B41" s="83"/>
      <c r="C41" s="83"/>
      <c r="D41" s="83"/>
      <c r="E41" s="83"/>
      <c r="F41" s="83"/>
      <c r="G41" s="83"/>
      <c r="H41" s="83"/>
      <c r="I41" s="83"/>
      <c r="J41" s="83"/>
    </row>
  </sheetData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09955-F246-44ED-BD89-D2BD8C82F1DF}">
  <dimension ref="A1:Z41"/>
  <sheetViews>
    <sheetView workbookViewId="0" topLeftCell="A1"/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8.8515625" style="0" customWidth="1"/>
    <col min="28" max="16384" width="8.8515625" style="0" hidden="1" customWidth="1"/>
  </cols>
  <sheetData>
    <row r="1" spans="1:23" ht="28.05" customHeight="1" thickBot="1">
      <c r="A1" s="3"/>
      <c r="B1" s="14"/>
      <c r="C1" s="14"/>
      <c r="D1" s="14"/>
      <c r="E1" s="14"/>
      <c r="F1" s="15" t="s">
        <v>17</v>
      </c>
      <c r="G1" s="14"/>
      <c r="H1" s="14"/>
      <c r="I1" s="14"/>
      <c r="J1" s="14"/>
      <c r="W1">
        <v>30.126</v>
      </c>
    </row>
    <row r="2" spans="1:10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10" ht="18" customHeight="1">
      <c r="A3" s="13"/>
      <c r="B3" s="34" t="s">
        <v>19</v>
      </c>
      <c r="C3" s="35"/>
      <c r="D3" s="36"/>
      <c r="E3" s="36"/>
      <c r="F3" s="36"/>
      <c r="G3" s="17"/>
      <c r="H3" s="17"/>
      <c r="I3" s="40" t="s">
        <v>18</v>
      </c>
      <c r="J3" s="30"/>
    </row>
    <row r="4" spans="1:10" ht="18" customHeight="1">
      <c r="A4" s="13"/>
      <c r="B4" s="23"/>
      <c r="C4" s="20"/>
      <c r="D4" s="17"/>
      <c r="E4" s="17"/>
      <c r="F4" s="17"/>
      <c r="G4" s="17"/>
      <c r="H4" s="17"/>
      <c r="I4" s="40" t="s">
        <v>20</v>
      </c>
      <c r="J4" s="30"/>
    </row>
    <row r="5" spans="1:10" ht="18" customHeight="1" thickBot="1">
      <c r="A5" s="13"/>
      <c r="B5" s="41" t="s">
        <v>21</v>
      </c>
      <c r="C5" s="20"/>
      <c r="D5" s="17"/>
      <c r="E5" s="17"/>
      <c r="F5" s="42" t="s">
        <v>22</v>
      </c>
      <c r="G5" s="17"/>
      <c r="H5" s="17"/>
      <c r="I5" s="40" t="s">
        <v>23</v>
      </c>
      <c r="J5" s="43" t="s">
        <v>24</v>
      </c>
    </row>
    <row r="6" spans="1:10" ht="19.95" customHeight="1" thickTop="1">
      <c r="A6" s="13"/>
      <c r="B6" s="56" t="s">
        <v>25</v>
      </c>
      <c r="C6" s="52"/>
      <c r="D6" s="52"/>
      <c r="E6" s="52"/>
      <c r="F6" s="52"/>
      <c r="G6" s="52"/>
      <c r="H6" s="52"/>
      <c r="I6" s="52"/>
      <c r="J6" s="53"/>
    </row>
    <row r="7" spans="1:10" ht="18" customHeight="1">
      <c r="A7" s="13"/>
      <c r="B7" s="58" t="s">
        <v>28</v>
      </c>
      <c r="C7" s="45"/>
      <c r="D7" s="18"/>
      <c r="E7" s="18"/>
      <c r="F7" s="18"/>
      <c r="G7" s="59" t="s">
        <v>29</v>
      </c>
      <c r="H7" s="18"/>
      <c r="I7" s="28"/>
      <c r="J7" s="46"/>
    </row>
    <row r="8" spans="1:10" ht="19.95" customHeight="1">
      <c r="A8" s="13"/>
      <c r="B8" s="57" t="s">
        <v>26</v>
      </c>
      <c r="C8" s="54"/>
      <c r="D8" s="54"/>
      <c r="E8" s="54"/>
      <c r="F8" s="54"/>
      <c r="G8" s="54"/>
      <c r="H8" s="54"/>
      <c r="I8" s="54"/>
      <c r="J8" s="55"/>
    </row>
    <row r="9" spans="1:10" ht="18" customHeight="1">
      <c r="A9" s="13"/>
      <c r="B9" s="41" t="s">
        <v>30</v>
      </c>
      <c r="C9" s="20"/>
      <c r="D9" s="17"/>
      <c r="E9" s="17"/>
      <c r="F9" s="17"/>
      <c r="G9" s="42" t="s">
        <v>31</v>
      </c>
      <c r="H9" s="17"/>
      <c r="I9" s="27"/>
      <c r="J9" s="30"/>
    </row>
    <row r="10" spans="1:10" ht="19.95" customHeight="1">
      <c r="A10" s="13"/>
      <c r="B10" s="57" t="s">
        <v>27</v>
      </c>
      <c r="C10" s="54"/>
      <c r="D10" s="54"/>
      <c r="E10" s="54"/>
      <c r="F10" s="54"/>
      <c r="G10" s="54"/>
      <c r="H10" s="54"/>
      <c r="I10" s="54"/>
      <c r="J10" s="55"/>
    </row>
    <row r="11" spans="1:10" ht="18" customHeight="1" thickBot="1">
      <c r="A11" s="13"/>
      <c r="B11" s="41" t="s">
        <v>30</v>
      </c>
      <c r="C11" s="20"/>
      <c r="D11" s="17"/>
      <c r="E11" s="17"/>
      <c r="F11" s="17"/>
      <c r="G11" s="42" t="s">
        <v>31</v>
      </c>
      <c r="H11" s="17"/>
      <c r="I11" s="27"/>
      <c r="J11" s="30"/>
    </row>
    <row r="12" spans="1:10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10" ht="18" customHeight="1" thickTop="1">
      <c r="A14" s="13"/>
      <c r="B14" s="61" t="s">
        <v>32</v>
      </c>
      <c r="C14" s="89" t="s">
        <v>6</v>
      </c>
      <c r="D14" s="90" t="s">
        <v>61</v>
      </c>
      <c r="E14" s="91" t="s">
        <v>62</v>
      </c>
      <c r="F14" s="89" t="s">
        <v>63</v>
      </c>
      <c r="G14" s="61" t="s">
        <v>39</v>
      </c>
      <c r="H14" s="48"/>
      <c r="I14" s="50"/>
      <c r="J14" s="51"/>
    </row>
    <row r="15" spans="1:10" ht="18" customHeight="1">
      <c r="A15" s="13"/>
      <c r="B15" s="96">
        <v>1</v>
      </c>
      <c r="C15" s="97" t="s">
        <v>33</v>
      </c>
      <c r="D15" s="98">
        <f>'Rekap 8248'!B16</f>
        <v>0</v>
      </c>
      <c r="E15" s="99">
        <f>'Rekap 8248'!C16</f>
        <v>0</v>
      </c>
      <c r="F15" s="97">
        <f>'Rekap 8248'!D16</f>
        <v>0</v>
      </c>
      <c r="G15" s="62">
        <v>7</v>
      </c>
      <c r="H15" s="64" t="s">
        <v>40</v>
      </c>
      <c r="I15" s="28"/>
      <c r="J15" s="66">
        <v>0</v>
      </c>
    </row>
    <row r="16" spans="1:10" ht="18" customHeight="1">
      <c r="A16" s="13"/>
      <c r="B16" s="94">
        <v>2</v>
      </c>
      <c r="C16" s="95" t="s">
        <v>34</v>
      </c>
      <c r="D16" s="100"/>
      <c r="E16" s="101"/>
      <c r="F16" s="110"/>
      <c r="G16" s="113"/>
      <c r="H16" s="125"/>
      <c r="I16" s="127"/>
      <c r="J16" s="120"/>
    </row>
    <row r="17" spans="1:10" ht="18" customHeight="1">
      <c r="A17" s="13"/>
      <c r="B17" s="68">
        <v>3</v>
      </c>
      <c r="C17" s="71" t="s">
        <v>35</v>
      </c>
      <c r="D17" s="92">
        <f>'Rekap 8248'!B21</f>
        <v>0</v>
      </c>
      <c r="E17" s="93">
        <f>'Rekap 8248'!C21</f>
        <v>0</v>
      </c>
      <c r="F17" s="85">
        <f>'Rekap 8248'!D21</f>
        <v>0</v>
      </c>
      <c r="G17" s="62">
        <v>8</v>
      </c>
      <c r="H17" s="72" t="s">
        <v>41</v>
      </c>
      <c r="I17" s="127"/>
      <c r="J17" s="120">
        <f>'SO 8248'!Z86</f>
        <v>0</v>
      </c>
    </row>
    <row r="18" spans="1:10" ht="18" customHeight="1">
      <c r="A18" s="13"/>
      <c r="B18" s="62">
        <v>4</v>
      </c>
      <c r="C18" s="72" t="s">
        <v>36</v>
      </c>
      <c r="D18" s="76"/>
      <c r="E18" s="75"/>
      <c r="F18" s="78"/>
      <c r="G18" s="62">
        <v>9</v>
      </c>
      <c r="H18" s="72" t="s">
        <v>42</v>
      </c>
      <c r="I18" s="127"/>
      <c r="J18" s="120">
        <v>0</v>
      </c>
    </row>
    <row r="19" spans="1:10" ht="18" customHeight="1">
      <c r="A19" s="13"/>
      <c r="B19" s="62">
        <v>5</v>
      </c>
      <c r="C19" s="72" t="s">
        <v>37</v>
      </c>
      <c r="D19" s="76"/>
      <c r="E19" s="75"/>
      <c r="F19" s="78"/>
      <c r="G19" s="113"/>
      <c r="H19" s="125"/>
      <c r="I19" s="127"/>
      <c r="J19" s="126"/>
    </row>
    <row r="20" spans="1:10" ht="18" customHeight="1" thickBot="1">
      <c r="A20" s="13"/>
      <c r="B20" s="62">
        <v>6</v>
      </c>
      <c r="C20" s="73" t="s">
        <v>38</v>
      </c>
      <c r="D20" s="77"/>
      <c r="E20" s="105"/>
      <c r="F20" s="111">
        <f>SUM(F15:F19)</f>
        <v>0</v>
      </c>
      <c r="G20" s="62">
        <v>10</v>
      </c>
      <c r="H20" s="72" t="s">
        <v>38</v>
      </c>
      <c r="I20" s="129"/>
      <c r="J20" s="104">
        <f>SUM(J15:J19)</f>
        <v>0</v>
      </c>
    </row>
    <row r="21" spans="1:10" ht="18" customHeight="1" thickTop="1">
      <c r="A21" s="13"/>
      <c r="B21" s="67" t="s">
        <v>50</v>
      </c>
      <c r="C21" s="70" t="s">
        <v>51</v>
      </c>
      <c r="D21" s="74"/>
      <c r="E21" s="19"/>
      <c r="F21" s="103"/>
      <c r="G21" s="67" t="s">
        <v>57</v>
      </c>
      <c r="H21" s="63" t="s">
        <v>51</v>
      </c>
      <c r="I21" s="28"/>
      <c r="J21" s="130"/>
    </row>
    <row r="22" spans="1:26" ht="18" customHeight="1">
      <c r="A22" s="13"/>
      <c r="B22" s="68">
        <v>11</v>
      </c>
      <c r="C22" s="64" t="s">
        <v>52</v>
      </c>
      <c r="D22" s="84"/>
      <c r="E22" s="87" t="s">
        <v>55</v>
      </c>
      <c r="F22" s="85">
        <f>((F15*U22*0)+(F16*V22*0)+(F17*W22*0))/100</f>
        <v>0</v>
      </c>
      <c r="G22" s="68">
        <v>16</v>
      </c>
      <c r="H22" s="71" t="s">
        <v>58</v>
      </c>
      <c r="I22" s="128" t="s">
        <v>55</v>
      </c>
      <c r="J22" s="11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53</v>
      </c>
      <c r="D23" s="69"/>
      <c r="E23" s="87" t="s">
        <v>56</v>
      </c>
      <c r="F23" s="78">
        <f>((F15*U23*0)+(F16*V23*0)+(F17*W23*0))/100</f>
        <v>0</v>
      </c>
      <c r="G23" s="62">
        <v>17</v>
      </c>
      <c r="H23" s="72" t="s">
        <v>59</v>
      </c>
      <c r="I23" s="128" t="s">
        <v>55</v>
      </c>
      <c r="J23" s="12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54</v>
      </c>
      <c r="D24" s="69"/>
      <c r="E24" s="87" t="s">
        <v>55</v>
      </c>
      <c r="F24" s="78">
        <f>((F15*U24*0)+(F16*V24*0)+(F17*W24*0))/100</f>
        <v>0</v>
      </c>
      <c r="G24" s="62">
        <v>18</v>
      </c>
      <c r="H24" s="72" t="s">
        <v>60</v>
      </c>
      <c r="I24" s="128" t="s">
        <v>56</v>
      </c>
      <c r="J24" s="12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62">
        <v>14</v>
      </c>
      <c r="C25" s="20"/>
      <c r="D25" s="69"/>
      <c r="E25" s="88"/>
      <c r="F25" s="86"/>
      <c r="G25" s="62">
        <v>19</v>
      </c>
      <c r="H25" s="125"/>
      <c r="I25" s="127"/>
      <c r="J25" s="126"/>
    </row>
    <row r="26" spans="1:10" ht="18" customHeight="1" thickBot="1">
      <c r="A26" s="13"/>
      <c r="B26" s="62">
        <v>15</v>
      </c>
      <c r="C26" s="65"/>
      <c r="D26" s="69"/>
      <c r="E26" s="69"/>
      <c r="F26" s="112"/>
      <c r="G26" s="62">
        <v>20</v>
      </c>
      <c r="H26" s="72" t="s">
        <v>38</v>
      </c>
      <c r="I26" s="129"/>
      <c r="J26" s="104">
        <f>SUM(J22:J25)+SUM(F22:F25)</f>
        <v>0</v>
      </c>
    </row>
    <row r="27" spans="1:10" ht="18" customHeight="1" thickTop="1">
      <c r="A27" s="13"/>
      <c r="B27" s="106"/>
      <c r="C27" s="141" t="s">
        <v>66</v>
      </c>
      <c r="D27" s="134"/>
      <c r="E27" s="107"/>
      <c r="F27" s="29"/>
      <c r="G27" s="114" t="s">
        <v>43</v>
      </c>
      <c r="H27" s="109" t="s">
        <v>44</v>
      </c>
      <c r="I27" s="28"/>
      <c r="J27" s="31"/>
    </row>
    <row r="28" spans="1:10" ht="18" customHeight="1">
      <c r="A28" s="13"/>
      <c r="B28" s="26"/>
      <c r="C28" s="132"/>
      <c r="D28" s="135"/>
      <c r="E28" s="22"/>
      <c r="F28" s="13"/>
      <c r="G28" s="94">
        <v>21</v>
      </c>
      <c r="H28" s="95" t="s">
        <v>45</v>
      </c>
      <c r="I28" s="122"/>
      <c r="J28" s="102">
        <f>F20+J20+F26+J26</f>
        <v>0</v>
      </c>
    </row>
    <row r="29" spans="1:10" ht="18" customHeight="1">
      <c r="A29" s="13"/>
      <c r="B29" s="79"/>
      <c r="C29" s="133"/>
      <c r="D29" s="136"/>
      <c r="E29" s="22"/>
      <c r="F29" s="13"/>
      <c r="G29" s="68">
        <v>22</v>
      </c>
      <c r="H29" s="71" t="s">
        <v>46</v>
      </c>
      <c r="I29" s="123">
        <f>J28-SUM('SO 8248'!K9:'SO 8248'!K85)</f>
        <v>0</v>
      </c>
      <c r="J29" s="119">
        <f>ROUND(((ROUND(I29,3)*20)*1/100),3)</f>
        <v>0</v>
      </c>
    </row>
    <row r="30" spans="1:10" ht="18" customHeight="1">
      <c r="A30" s="13"/>
      <c r="B30" s="23"/>
      <c r="C30" s="125"/>
      <c r="D30" s="127"/>
      <c r="E30" s="22"/>
      <c r="F30" s="13"/>
      <c r="G30" s="62">
        <v>23</v>
      </c>
      <c r="H30" s="72" t="s">
        <v>47</v>
      </c>
      <c r="I30" s="87">
        <f>SUM('SO 8248'!K9:'SO 8248'!K85)</f>
        <v>0</v>
      </c>
      <c r="J30" s="120">
        <f>ROUND(((ROUND(I30,3)*0)/100),3)</f>
        <v>0</v>
      </c>
    </row>
    <row r="31" spans="1:10" ht="18" customHeight="1">
      <c r="A31" s="13"/>
      <c r="B31" s="24"/>
      <c r="C31" s="137"/>
      <c r="D31" s="138"/>
      <c r="E31" s="22"/>
      <c r="F31" s="13"/>
      <c r="G31" s="94">
        <v>24</v>
      </c>
      <c r="H31" s="95" t="s">
        <v>48</v>
      </c>
      <c r="I31" s="117"/>
      <c r="J31" s="131">
        <f>SUM(J28:J30)</f>
        <v>0</v>
      </c>
    </row>
    <row r="32" spans="1:10" ht="18" customHeight="1" thickBot="1">
      <c r="A32" s="13"/>
      <c r="B32" s="44"/>
      <c r="C32" s="118"/>
      <c r="D32" s="124"/>
      <c r="E32" s="80"/>
      <c r="F32" s="81"/>
      <c r="G32" s="68" t="s">
        <v>49</v>
      </c>
      <c r="H32" s="118"/>
      <c r="I32" s="124"/>
      <c r="J32" s="121"/>
    </row>
    <row r="33" spans="1:10" ht="18" customHeight="1" thickTop="1">
      <c r="A33" s="13"/>
      <c r="B33" s="106"/>
      <c r="C33" s="107"/>
      <c r="D33" s="139" t="s">
        <v>64</v>
      </c>
      <c r="E33" s="83"/>
      <c r="F33" s="108"/>
      <c r="G33" s="115">
        <v>26</v>
      </c>
      <c r="H33" s="140" t="s">
        <v>65</v>
      </c>
      <c r="I33" s="29"/>
      <c r="J33" s="116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79"/>
      <c r="C40" s="80"/>
      <c r="D40" s="14"/>
      <c r="E40" s="14"/>
      <c r="F40" s="14"/>
      <c r="G40" s="14"/>
      <c r="H40" s="14"/>
      <c r="I40" s="81"/>
      <c r="J40" s="82"/>
    </row>
    <row r="41" spans="1:10" ht="15" thickTop="1">
      <c r="A41" s="13"/>
      <c r="B41" s="83"/>
      <c r="C41" s="83"/>
      <c r="D41" s="83"/>
      <c r="E41" s="83"/>
      <c r="F41" s="83"/>
      <c r="G41" s="83"/>
      <c r="H41" s="83"/>
      <c r="I41" s="83"/>
      <c r="J41" s="83"/>
    </row>
  </sheetData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1F05-F5F5-40D2-A438-D0DF371B312D}">
  <dimension ref="A1:Z500"/>
  <sheetViews>
    <sheetView workbookViewId="0" topLeftCell="A1"/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8.8515625" style="0" hidden="1" customWidth="1"/>
    <col min="27" max="16384" width="8.8515625" style="0" hidden="1" customWidth="1"/>
  </cols>
  <sheetData>
    <row r="1" spans="1:23" ht="19.95" customHeight="1">
      <c r="A1" s="146" t="s">
        <v>25</v>
      </c>
      <c r="B1" s="144"/>
      <c r="C1" s="144"/>
      <c r="D1" s="145"/>
      <c r="E1" s="147" t="s">
        <v>22</v>
      </c>
      <c r="F1" s="143"/>
      <c r="W1">
        <v>30.126</v>
      </c>
    </row>
    <row r="2" spans="1:6" ht="19.95" customHeight="1">
      <c r="A2" s="146" t="s">
        <v>26</v>
      </c>
      <c r="B2" s="144"/>
      <c r="C2" s="144"/>
      <c r="D2" s="145"/>
      <c r="E2" s="147" t="s">
        <v>20</v>
      </c>
      <c r="F2" s="143"/>
    </row>
    <row r="3" spans="1:6" ht="19.95" customHeight="1">
      <c r="A3" s="146" t="s">
        <v>27</v>
      </c>
      <c r="B3" s="144"/>
      <c r="C3" s="144"/>
      <c r="D3" s="145"/>
      <c r="E3" s="147" t="s">
        <v>70</v>
      </c>
      <c r="F3" s="143"/>
    </row>
    <row r="4" spans="1:6" ht="15">
      <c r="A4" s="148" t="s">
        <v>1</v>
      </c>
      <c r="B4" s="142"/>
      <c r="C4" s="142"/>
      <c r="D4" s="142"/>
      <c r="E4" s="142"/>
      <c r="F4" s="142"/>
    </row>
    <row r="5" spans="1:6" ht="15">
      <c r="A5" s="148" t="s">
        <v>19</v>
      </c>
      <c r="B5" s="142"/>
      <c r="C5" s="142"/>
      <c r="D5" s="142"/>
      <c r="E5" s="142"/>
      <c r="F5" s="142"/>
    </row>
    <row r="6" spans="1:6" ht="15">
      <c r="A6" s="142"/>
      <c r="B6" s="142"/>
      <c r="C6" s="142"/>
      <c r="D6" s="142"/>
      <c r="E6" s="142"/>
      <c r="F6" s="142"/>
    </row>
    <row r="7" spans="1:6" ht="15">
      <c r="A7" s="142"/>
      <c r="B7" s="142"/>
      <c r="C7" s="142"/>
      <c r="D7" s="142"/>
      <c r="E7" s="142"/>
      <c r="F7" s="142"/>
    </row>
    <row r="8" spans="1:6" ht="15">
      <c r="A8" s="149" t="s">
        <v>71</v>
      </c>
      <c r="B8" s="142"/>
      <c r="C8" s="142"/>
      <c r="D8" s="142"/>
      <c r="E8" s="142"/>
      <c r="F8" s="142"/>
    </row>
    <row r="9" spans="1:6" ht="15">
      <c r="A9" s="150" t="s">
        <v>67</v>
      </c>
      <c r="B9" s="150" t="s">
        <v>61</v>
      </c>
      <c r="C9" s="150" t="s">
        <v>62</v>
      </c>
      <c r="D9" s="150" t="s">
        <v>38</v>
      </c>
      <c r="E9" s="150" t="s">
        <v>68</v>
      </c>
      <c r="F9" s="150" t="s">
        <v>69</v>
      </c>
    </row>
    <row r="10" spans="1:26" ht="15">
      <c r="A10" s="157" t="s">
        <v>72</v>
      </c>
      <c r="B10" s="158"/>
      <c r="C10" s="154"/>
      <c r="D10" s="154"/>
      <c r="E10" s="155"/>
      <c r="F10" s="155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15">
      <c r="A11" s="159" t="s">
        <v>73</v>
      </c>
      <c r="B11" s="160">
        <f>'SO 8248'!L40</f>
        <v>0</v>
      </c>
      <c r="C11" s="160">
        <f>'SO 8248'!M40</f>
        <v>0</v>
      </c>
      <c r="D11" s="160">
        <f>'SO 8248'!I40</f>
        <v>0</v>
      </c>
      <c r="E11" s="161">
        <f>'SO 8248'!S40</f>
        <v>2.424</v>
      </c>
      <c r="F11" s="161">
        <f>'SO 8248'!V40</f>
        <v>0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15">
      <c r="A12" s="159" t="s">
        <v>74</v>
      </c>
      <c r="B12" s="160">
        <f>'SO 8248'!L45</f>
        <v>0</v>
      </c>
      <c r="C12" s="160">
        <f>'SO 8248'!M45</f>
        <v>0</v>
      </c>
      <c r="D12" s="160">
        <f>'SO 8248'!I45</f>
        <v>0</v>
      </c>
      <c r="E12" s="161">
        <f>'SO 8248'!S45</f>
        <v>156.934</v>
      </c>
      <c r="F12" s="161">
        <f>'SO 8248'!V45</f>
        <v>0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15">
      <c r="A13" s="159" t="s">
        <v>75</v>
      </c>
      <c r="B13" s="160">
        <f>'SO 8248'!L61</f>
        <v>0</v>
      </c>
      <c r="C13" s="160">
        <f>'SO 8248'!M61</f>
        <v>0</v>
      </c>
      <c r="D13" s="160">
        <f>'SO 8248'!I61</f>
        <v>0</v>
      </c>
      <c r="E13" s="161">
        <f>'SO 8248'!S61</f>
        <v>2.958</v>
      </c>
      <c r="F13" s="161">
        <f>'SO 8248'!V61</f>
        <v>0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15">
      <c r="A14" s="159" t="s">
        <v>76</v>
      </c>
      <c r="B14" s="160">
        <f>'SO 8248'!L66</f>
        <v>0</v>
      </c>
      <c r="C14" s="160">
        <f>'SO 8248'!M66</f>
        <v>0</v>
      </c>
      <c r="D14" s="160">
        <f>'SO 8248'!I66</f>
        <v>0</v>
      </c>
      <c r="E14" s="161">
        <f>'SO 8248'!S66</f>
        <v>0</v>
      </c>
      <c r="F14" s="161">
        <f>'SO 8248'!V66</f>
        <v>0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15">
      <c r="A15" s="159" t="s">
        <v>77</v>
      </c>
      <c r="B15" s="160">
        <f>'SO 8248'!L70</f>
        <v>0</v>
      </c>
      <c r="C15" s="160">
        <f>'SO 8248'!M70</f>
        <v>0</v>
      </c>
      <c r="D15" s="160">
        <f>'SO 8248'!I70</f>
        <v>0</v>
      </c>
      <c r="E15" s="161">
        <f>'SO 8248'!S70</f>
        <v>0</v>
      </c>
      <c r="F15" s="161">
        <f>'SO 8248'!V70</f>
        <v>0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ht="15">
      <c r="A16" s="2" t="s">
        <v>72</v>
      </c>
      <c r="B16" s="162">
        <f>'SO 8248'!L72</f>
        <v>0</v>
      </c>
      <c r="C16" s="162">
        <f>'SO 8248'!M72</f>
        <v>0</v>
      </c>
      <c r="D16" s="162">
        <f>'SO 8248'!I72</f>
        <v>0</v>
      </c>
      <c r="E16" s="163">
        <f>'SO 8248'!S72</f>
        <v>162.316</v>
      </c>
      <c r="F16" s="163">
        <f>'SO 8248'!V72</f>
        <v>0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6" ht="15">
      <c r="A17" s="1"/>
      <c r="B17" s="152"/>
      <c r="C17" s="152"/>
      <c r="D17" s="152"/>
      <c r="E17" s="151"/>
      <c r="F17" s="151"/>
    </row>
    <row r="18" spans="1:26" ht="15">
      <c r="A18" s="2" t="s">
        <v>78</v>
      </c>
      <c r="B18" s="162"/>
      <c r="C18" s="160"/>
      <c r="D18" s="160"/>
      <c r="E18" s="161"/>
      <c r="F18" s="161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15">
      <c r="A19" s="159" t="s">
        <v>79</v>
      </c>
      <c r="B19" s="160">
        <f>'SO 8248'!L77</f>
        <v>0</v>
      </c>
      <c r="C19" s="160">
        <f>'SO 8248'!M77</f>
        <v>0</v>
      </c>
      <c r="D19" s="160">
        <f>'SO 8248'!I77</f>
        <v>0</v>
      </c>
      <c r="E19" s="161">
        <f>'SO 8248'!S77</f>
        <v>0</v>
      </c>
      <c r="F19" s="161">
        <f>'SO 8248'!V77</f>
        <v>0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ht="15">
      <c r="A20" s="159" t="s">
        <v>80</v>
      </c>
      <c r="B20" s="160">
        <f>'SO 8248'!L83</f>
        <v>0</v>
      </c>
      <c r="C20" s="160">
        <f>'SO 8248'!M83</f>
        <v>0</v>
      </c>
      <c r="D20" s="160">
        <f>'SO 8248'!I83</f>
        <v>0</v>
      </c>
      <c r="E20" s="161">
        <f>'SO 8248'!S83</f>
        <v>0.66</v>
      </c>
      <c r="F20" s="161">
        <f>'SO 8248'!V83</f>
        <v>0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ht="15">
      <c r="A21" s="2" t="s">
        <v>78</v>
      </c>
      <c r="B21" s="162">
        <f>'SO 8248'!L85</f>
        <v>0</v>
      </c>
      <c r="C21" s="162">
        <f>'SO 8248'!M85</f>
        <v>0</v>
      </c>
      <c r="D21" s="162">
        <f>'SO 8248'!I85</f>
        <v>0</v>
      </c>
      <c r="E21" s="163">
        <f>'SO 8248'!S85</f>
        <v>0.66</v>
      </c>
      <c r="F21" s="163">
        <f>'SO 8248'!V85</f>
        <v>0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6" ht="15">
      <c r="A22" s="1"/>
      <c r="B22" s="152"/>
      <c r="C22" s="152"/>
      <c r="D22" s="152"/>
      <c r="E22" s="151"/>
      <c r="F22" s="151"/>
    </row>
    <row r="23" spans="1:26" ht="15">
      <c r="A23" s="2" t="s">
        <v>81</v>
      </c>
      <c r="B23" s="162">
        <f>'SO 8248'!L86</f>
        <v>0</v>
      </c>
      <c r="C23" s="162">
        <f>'SO 8248'!M86</f>
        <v>0</v>
      </c>
      <c r="D23" s="162">
        <f>'SO 8248'!I86</f>
        <v>0</v>
      </c>
      <c r="E23" s="163">
        <f>'SO 8248'!S86</f>
        <v>162.976</v>
      </c>
      <c r="F23" s="163">
        <f>'SO 8248'!V86</f>
        <v>0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6" ht="15">
      <c r="A24" s="1"/>
      <c r="B24" s="152"/>
      <c r="C24" s="152"/>
      <c r="D24" s="152"/>
      <c r="E24" s="151"/>
      <c r="F24" s="151"/>
    </row>
    <row r="25" spans="1:6" ht="15">
      <c r="A25" s="1"/>
      <c r="B25" s="152"/>
      <c r="C25" s="152"/>
      <c r="D25" s="152"/>
      <c r="E25" s="151"/>
      <c r="F25" s="151"/>
    </row>
    <row r="26" spans="1:6" ht="15">
      <c r="A26" s="1"/>
      <c r="B26" s="152"/>
      <c r="C26" s="152"/>
      <c r="D26" s="152"/>
      <c r="E26" s="151"/>
      <c r="F26" s="151"/>
    </row>
    <row r="27" spans="1:6" ht="15">
      <c r="A27" s="1"/>
      <c r="B27" s="152"/>
      <c r="C27" s="152"/>
      <c r="D27" s="152"/>
      <c r="E27" s="151"/>
      <c r="F27" s="151"/>
    </row>
    <row r="28" spans="1:6" ht="15">
      <c r="A28" s="1"/>
      <c r="B28" s="152"/>
      <c r="C28" s="152"/>
      <c r="D28" s="152"/>
      <c r="E28" s="151"/>
      <c r="F28" s="151"/>
    </row>
    <row r="29" spans="1:6" ht="15">
      <c r="A29" s="1"/>
      <c r="B29" s="152"/>
      <c r="C29" s="152"/>
      <c r="D29" s="152"/>
      <c r="E29" s="151"/>
      <c r="F29" s="151"/>
    </row>
    <row r="30" spans="1:6" ht="15">
      <c r="A30" s="1"/>
      <c r="B30" s="152"/>
      <c r="C30" s="152"/>
      <c r="D30" s="152"/>
      <c r="E30" s="151"/>
      <c r="F30" s="151"/>
    </row>
    <row r="31" spans="1:6" ht="15">
      <c r="A31" s="1"/>
      <c r="B31" s="152"/>
      <c r="C31" s="152"/>
      <c r="D31" s="152"/>
      <c r="E31" s="151"/>
      <c r="F31" s="151"/>
    </row>
    <row r="32" spans="1:6" ht="15">
      <c r="A32" s="1"/>
      <c r="B32" s="152"/>
      <c r="C32" s="152"/>
      <c r="D32" s="152"/>
      <c r="E32" s="151"/>
      <c r="F32" s="151"/>
    </row>
    <row r="33" spans="1:6" ht="15">
      <c r="A33" s="1"/>
      <c r="B33" s="152"/>
      <c r="C33" s="152"/>
      <c r="D33" s="152"/>
      <c r="E33" s="151"/>
      <c r="F33" s="151"/>
    </row>
    <row r="34" spans="1:6" ht="15">
      <c r="A34" s="1"/>
      <c r="B34" s="152"/>
      <c r="C34" s="152"/>
      <c r="D34" s="152"/>
      <c r="E34" s="151"/>
      <c r="F34" s="151"/>
    </row>
    <row r="35" spans="1:6" ht="15">
      <c r="A35" s="1"/>
      <c r="B35" s="152"/>
      <c r="C35" s="152"/>
      <c r="D35" s="152"/>
      <c r="E35" s="151"/>
      <c r="F35" s="151"/>
    </row>
    <row r="36" spans="1:6" ht="15">
      <c r="A36" s="1"/>
      <c r="B36" s="152"/>
      <c r="C36" s="152"/>
      <c r="D36" s="152"/>
      <c r="E36" s="151"/>
      <c r="F36" s="151"/>
    </row>
    <row r="37" spans="1:6" ht="15">
      <c r="A37" s="1"/>
      <c r="B37" s="152"/>
      <c r="C37" s="152"/>
      <c r="D37" s="152"/>
      <c r="E37" s="151"/>
      <c r="F37" s="151"/>
    </row>
    <row r="38" spans="1:6" ht="15">
      <c r="A38" s="1"/>
      <c r="B38" s="152"/>
      <c r="C38" s="152"/>
      <c r="D38" s="152"/>
      <c r="E38" s="151"/>
      <c r="F38" s="151"/>
    </row>
    <row r="39" spans="1:6" ht="15">
      <c r="A39" s="1"/>
      <c r="B39" s="152"/>
      <c r="C39" s="152"/>
      <c r="D39" s="152"/>
      <c r="E39" s="151"/>
      <c r="F39" s="151"/>
    </row>
    <row r="40" spans="1:6" ht="15">
      <c r="A40" s="1"/>
      <c r="B40" s="152"/>
      <c r="C40" s="152"/>
      <c r="D40" s="152"/>
      <c r="E40" s="151"/>
      <c r="F40" s="151"/>
    </row>
    <row r="41" spans="1:6" ht="15">
      <c r="A41" s="1"/>
      <c r="B41" s="152"/>
      <c r="C41" s="152"/>
      <c r="D41" s="152"/>
      <c r="E41" s="151"/>
      <c r="F41" s="151"/>
    </row>
    <row r="42" spans="1:6" ht="15">
      <c r="A42" s="1"/>
      <c r="B42" s="152"/>
      <c r="C42" s="152"/>
      <c r="D42" s="152"/>
      <c r="E42" s="151"/>
      <c r="F42" s="151"/>
    </row>
    <row r="43" spans="1:6" ht="15">
      <c r="A43" s="1"/>
      <c r="B43" s="152"/>
      <c r="C43" s="152"/>
      <c r="D43" s="152"/>
      <c r="E43" s="151"/>
      <c r="F43" s="151"/>
    </row>
    <row r="44" spans="1:6" ht="15">
      <c r="A44" s="1"/>
      <c r="B44" s="152"/>
      <c r="C44" s="152"/>
      <c r="D44" s="152"/>
      <c r="E44" s="151"/>
      <c r="F44" s="151"/>
    </row>
    <row r="45" spans="1:6" ht="15">
      <c r="A45" s="1"/>
      <c r="B45" s="152"/>
      <c r="C45" s="152"/>
      <c r="D45" s="152"/>
      <c r="E45" s="151"/>
      <c r="F45" s="151"/>
    </row>
    <row r="46" spans="1:6" ht="15">
      <c r="A46" s="1"/>
      <c r="B46" s="152"/>
      <c r="C46" s="152"/>
      <c r="D46" s="152"/>
      <c r="E46" s="151"/>
      <c r="F46" s="151"/>
    </row>
    <row r="47" spans="1:6" ht="15">
      <c r="A47" s="1"/>
      <c r="B47" s="152"/>
      <c r="C47" s="152"/>
      <c r="D47" s="152"/>
      <c r="E47" s="151"/>
      <c r="F47" s="151"/>
    </row>
    <row r="48" spans="1:6" ht="15">
      <c r="A48" s="1"/>
      <c r="B48" s="152"/>
      <c r="C48" s="152"/>
      <c r="D48" s="152"/>
      <c r="E48" s="151"/>
      <c r="F48" s="151"/>
    </row>
    <row r="49" spans="1:6" ht="15">
      <c r="A49" s="1"/>
      <c r="B49" s="152"/>
      <c r="C49" s="152"/>
      <c r="D49" s="152"/>
      <c r="E49" s="151"/>
      <c r="F49" s="151"/>
    </row>
    <row r="50" spans="1:6" ht="15">
      <c r="A50" s="1"/>
      <c r="B50" s="152"/>
      <c r="C50" s="152"/>
      <c r="D50" s="152"/>
      <c r="E50" s="151"/>
      <c r="F50" s="151"/>
    </row>
    <row r="51" spans="1:6" ht="15">
      <c r="A51" s="1"/>
      <c r="B51" s="152"/>
      <c r="C51" s="152"/>
      <c r="D51" s="152"/>
      <c r="E51" s="151"/>
      <c r="F51" s="151"/>
    </row>
    <row r="52" spans="1:6" ht="15">
      <c r="A52" s="1"/>
      <c r="B52" s="152"/>
      <c r="C52" s="152"/>
      <c r="D52" s="152"/>
      <c r="E52" s="151"/>
      <c r="F52" s="151"/>
    </row>
    <row r="53" spans="1:6" ht="15">
      <c r="A53" s="1"/>
      <c r="B53" s="152"/>
      <c r="C53" s="152"/>
      <c r="D53" s="152"/>
      <c r="E53" s="151"/>
      <c r="F53" s="151"/>
    </row>
    <row r="54" spans="1:6" ht="15">
      <c r="A54" s="1"/>
      <c r="B54" s="152"/>
      <c r="C54" s="152"/>
      <c r="D54" s="152"/>
      <c r="E54" s="151"/>
      <c r="F54" s="151"/>
    </row>
    <row r="55" spans="1:6" ht="15">
      <c r="A55" s="1"/>
      <c r="B55" s="152"/>
      <c r="C55" s="152"/>
      <c r="D55" s="152"/>
      <c r="E55" s="151"/>
      <c r="F55" s="151"/>
    </row>
    <row r="56" spans="1:6" ht="15">
      <c r="A56" s="1"/>
      <c r="B56" s="152"/>
      <c r="C56" s="152"/>
      <c r="D56" s="152"/>
      <c r="E56" s="151"/>
      <c r="F56" s="151"/>
    </row>
    <row r="57" spans="1:6" ht="15">
      <c r="A57" s="1"/>
      <c r="B57" s="152"/>
      <c r="C57" s="152"/>
      <c r="D57" s="152"/>
      <c r="E57" s="151"/>
      <c r="F57" s="151"/>
    </row>
    <row r="58" spans="1:6" ht="15">
      <c r="A58" s="1"/>
      <c r="B58" s="152"/>
      <c r="C58" s="152"/>
      <c r="D58" s="152"/>
      <c r="E58" s="151"/>
      <c r="F58" s="151"/>
    </row>
    <row r="59" spans="1:6" ht="15">
      <c r="A59" s="1"/>
      <c r="B59" s="152"/>
      <c r="C59" s="152"/>
      <c r="D59" s="152"/>
      <c r="E59" s="151"/>
      <c r="F59" s="151"/>
    </row>
    <row r="60" spans="1:6" ht="15">
      <c r="A60" s="1"/>
      <c r="B60" s="152"/>
      <c r="C60" s="152"/>
      <c r="D60" s="152"/>
      <c r="E60" s="151"/>
      <c r="F60" s="151"/>
    </row>
    <row r="61" spans="1:6" ht="15">
      <c r="A61" s="1"/>
      <c r="B61" s="152"/>
      <c r="C61" s="152"/>
      <c r="D61" s="152"/>
      <c r="E61" s="151"/>
      <c r="F61" s="151"/>
    </row>
    <row r="62" spans="1:6" ht="15">
      <c r="A62" s="1"/>
      <c r="B62" s="152"/>
      <c r="C62" s="152"/>
      <c r="D62" s="152"/>
      <c r="E62" s="151"/>
      <c r="F62" s="151"/>
    </row>
    <row r="63" spans="1:6" ht="15">
      <c r="A63" s="1"/>
      <c r="B63" s="152"/>
      <c r="C63" s="152"/>
      <c r="D63" s="152"/>
      <c r="E63" s="151"/>
      <c r="F63" s="151"/>
    </row>
    <row r="64" spans="1:6" ht="15">
      <c r="A64" s="1"/>
      <c r="B64" s="152"/>
      <c r="C64" s="152"/>
      <c r="D64" s="152"/>
      <c r="E64" s="151"/>
      <c r="F64" s="151"/>
    </row>
    <row r="65" spans="1:6" ht="15">
      <c r="A65" s="1"/>
      <c r="B65" s="152"/>
      <c r="C65" s="152"/>
      <c r="D65" s="152"/>
      <c r="E65" s="151"/>
      <c r="F65" s="151"/>
    </row>
    <row r="66" spans="1:6" ht="15">
      <c r="A66" s="1"/>
      <c r="B66" s="152"/>
      <c r="C66" s="152"/>
      <c r="D66" s="152"/>
      <c r="E66" s="151"/>
      <c r="F66" s="151"/>
    </row>
    <row r="67" spans="1:6" ht="15">
      <c r="A67" s="1"/>
      <c r="B67" s="152"/>
      <c r="C67" s="152"/>
      <c r="D67" s="152"/>
      <c r="E67" s="151"/>
      <c r="F67" s="151"/>
    </row>
    <row r="68" spans="1:6" ht="15">
      <c r="A68" s="1"/>
      <c r="B68" s="152"/>
      <c r="C68" s="152"/>
      <c r="D68" s="152"/>
      <c r="E68" s="151"/>
      <c r="F68" s="151"/>
    </row>
    <row r="69" spans="1:6" ht="15">
      <c r="A69" s="1"/>
      <c r="B69" s="152"/>
      <c r="C69" s="152"/>
      <c r="D69" s="152"/>
      <c r="E69" s="151"/>
      <c r="F69" s="151"/>
    </row>
    <row r="70" spans="1:6" ht="15">
      <c r="A70" s="1"/>
      <c r="B70" s="152"/>
      <c r="C70" s="152"/>
      <c r="D70" s="152"/>
      <c r="E70" s="151"/>
      <c r="F70" s="151"/>
    </row>
    <row r="71" spans="1:6" ht="15">
      <c r="A71" s="1"/>
      <c r="B71" s="152"/>
      <c r="C71" s="152"/>
      <c r="D71" s="152"/>
      <c r="E71" s="151"/>
      <c r="F71" s="151"/>
    </row>
    <row r="72" spans="1:6" ht="15">
      <c r="A72" s="1"/>
      <c r="B72" s="152"/>
      <c r="C72" s="152"/>
      <c r="D72" s="152"/>
      <c r="E72" s="151"/>
      <c r="F72" s="15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0277E-F0E9-4BD6-AB94-4BA13FB626BA}">
  <dimension ref="A1:Z86"/>
  <sheetViews>
    <sheetView workbookViewId="0" topLeftCell="A1">
      <pane ySplit="8" topLeftCell="A9" activePane="bottomLeft" state="frozen"/>
      <selection pane="bottomLeft" activeCell="A9" sqref="A9:XFD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8.8515625" style="0" customWidth="1"/>
    <col min="28" max="16384" width="8.8515625" style="0" hidden="1" customWidth="1"/>
  </cols>
  <sheetData>
    <row r="1" spans="1:23" ht="19.95" customHeight="1">
      <c r="A1" s="12"/>
      <c r="B1" s="169" t="s">
        <v>25</v>
      </c>
      <c r="C1" s="167"/>
      <c r="D1" s="167"/>
      <c r="E1" s="167"/>
      <c r="F1" s="167"/>
      <c r="G1" s="167"/>
      <c r="H1" s="168"/>
      <c r="I1" s="170" t="s">
        <v>22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95" customHeight="1">
      <c r="A2" s="12"/>
      <c r="B2" s="169" t="s">
        <v>26</v>
      </c>
      <c r="C2" s="167"/>
      <c r="D2" s="167"/>
      <c r="E2" s="167"/>
      <c r="F2" s="167"/>
      <c r="G2" s="167"/>
      <c r="H2" s="168"/>
      <c r="I2" s="170" t="s">
        <v>20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95" customHeight="1">
      <c r="A3" s="12"/>
      <c r="B3" s="169" t="s">
        <v>27</v>
      </c>
      <c r="C3" s="167"/>
      <c r="D3" s="167"/>
      <c r="E3" s="167"/>
      <c r="F3" s="167"/>
      <c r="G3" s="167"/>
      <c r="H3" s="168"/>
      <c r="I3" s="170" t="s">
        <v>92</v>
      </c>
      <c r="J3" s="12"/>
      <c r="K3" s="3"/>
      <c r="L3" s="3"/>
      <c r="M3" s="3"/>
      <c r="N3" s="3"/>
      <c r="O3" s="3"/>
      <c r="P3" s="5" t="s">
        <v>24</v>
      </c>
      <c r="Q3" s="1"/>
      <c r="R3" s="1"/>
      <c r="S3" s="3"/>
      <c r="V3" s="3"/>
    </row>
    <row r="4" spans="1:22" ht="15">
      <c r="A4" s="3"/>
      <c r="B4" s="5" t="s">
        <v>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71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4"/>
      <c r="B7" s="15" t="s">
        <v>71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6">
      <c r="A8" s="172" t="s">
        <v>82</v>
      </c>
      <c r="B8" s="172" t="s">
        <v>83</v>
      </c>
      <c r="C8" s="172" t="s">
        <v>84</v>
      </c>
      <c r="D8" s="172" t="s">
        <v>85</v>
      </c>
      <c r="E8" s="172" t="s">
        <v>86</v>
      </c>
      <c r="F8" s="172" t="s">
        <v>87</v>
      </c>
      <c r="G8" s="172" t="s">
        <v>61</v>
      </c>
      <c r="H8" s="172" t="s">
        <v>62</v>
      </c>
      <c r="I8" s="172" t="s">
        <v>88</v>
      </c>
      <c r="J8" s="172"/>
      <c r="K8" s="172"/>
      <c r="L8" s="172"/>
      <c r="M8" s="172"/>
      <c r="N8" s="172"/>
      <c r="O8" s="172"/>
      <c r="P8" s="172" t="s">
        <v>89</v>
      </c>
      <c r="Q8" s="165"/>
      <c r="R8" s="165"/>
      <c r="S8" s="172" t="s">
        <v>90</v>
      </c>
      <c r="T8" s="166"/>
      <c r="U8" s="166"/>
      <c r="V8" s="172" t="s">
        <v>91</v>
      </c>
      <c r="W8" s="164"/>
      <c r="X8" s="164"/>
      <c r="Y8" s="164"/>
      <c r="Z8" s="164"/>
    </row>
    <row r="9" spans="1:26" ht="15">
      <c r="A9" s="153"/>
      <c r="B9" s="153"/>
      <c r="C9" s="173"/>
      <c r="D9" s="157" t="s">
        <v>72</v>
      </c>
      <c r="E9" s="153"/>
      <c r="F9" s="154"/>
      <c r="G9" s="154"/>
      <c r="H9" s="154"/>
      <c r="I9" s="154"/>
      <c r="J9" s="153"/>
      <c r="K9" s="153"/>
      <c r="L9" s="153"/>
      <c r="M9" s="153"/>
      <c r="N9" s="153"/>
      <c r="O9" s="153"/>
      <c r="P9" s="153"/>
      <c r="Q9" s="159"/>
      <c r="R9" s="159"/>
      <c r="S9" s="153"/>
      <c r="T9" s="156"/>
      <c r="U9" s="156"/>
      <c r="V9" s="153"/>
      <c r="W9" s="156"/>
      <c r="X9" s="156"/>
      <c r="Y9" s="156"/>
      <c r="Z9" s="156"/>
    </row>
    <row r="10" spans="1:26" ht="15">
      <c r="A10" s="159"/>
      <c r="B10" s="159"/>
      <c r="C10" s="175" t="s">
        <v>94</v>
      </c>
      <c r="D10" s="174" t="s">
        <v>73</v>
      </c>
      <c r="E10" s="159"/>
      <c r="F10" s="160"/>
      <c r="G10" s="160"/>
      <c r="H10" s="160"/>
      <c r="I10" s="160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6"/>
      <c r="U10" s="156"/>
      <c r="V10" s="159"/>
      <c r="W10" s="156"/>
      <c r="X10" s="156"/>
      <c r="Y10" s="156"/>
      <c r="Z10" s="156"/>
    </row>
    <row r="11" spans="1:26" ht="34.95" customHeight="1">
      <c r="A11" s="180"/>
      <c r="B11" s="176" t="s">
        <v>95</v>
      </c>
      <c r="C11" s="181" t="s">
        <v>96</v>
      </c>
      <c r="D11" s="176" t="s">
        <v>97</v>
      </c>
      <c r="E11" s="176" t="s">
        <v>98</v>
      </c>
      <c r="F11" s="177">
        <v>0</v>
      </c>
      <c r="G11" s="182"/>
      <c r="H11" s="182"/>
      <c r="I11" s="177">
        <f>ROUND(F11*(G11+H11),3)</f>
        <v>0</v>
      </c>
      <c r="J11" s="176">
        <f>ROUND(F11*(N11),3)</f>
        <v>0</v>
      </c>
      <c r="K11" s="178">
        <f>ROUND(F11*(O11),3)</f>
        <v>0</v>
      </c>
      <c r="L11" s="178">
        <f>ROUND(F11*(G11),3)</f>
        <v>0</v>
      </c>
      <c r="M11" s="178">
        <f>ROUND(F11*(H11),3)</f>
        <v>0</v>
      </c>
      <c r="N11" s="178">
        <v>0</v>
      </c>
      <c r="O11" s="178"/>
      <c r="P11" s="183"/>
      <c r="Q11" s="183"/>
      <c r="R11" s="183"/>
      <c r="S11" s="178">
        <f>ROUND(F11*(P11),3)</f>
        <v>0</v>
      </c>
      <c r="T11" s="179"/>
      <c r="U11" s="179"/>
      <c r="V11" s="183"/>
      <c r="Z11">
        <v>0</v>
      </c>
    </row>
    <row r="12" spans="1:26" ht="25.05" customHeight="1">
      <c r="A12" s="180"/>
      <c r="B12" s="176" t="s">
        <v>99</v>
      </c>
      <c r="C12" s="181" t="s">
        <v>100</v>
      </c>
      <c r="D12" s="176" t="s">
        <v>101</v>
      </c>
      <c r="E12" s="176" t="s">
        <v>102</v>
      </c>
      <c r="F12" s="177">
        <v>276.69</v>
      </c>
      <c r="G12" s="182"/>
      <c r="H12" s="182"/>
      <c r="I12" s="177">
        <f>ROUND(F12*(G12+H12),3)</f>
        <v>0</v>
      </c>
      <c r="J12" s="176">
        <f>ROUND(F12*(N12),3)</f>
        <v>0</v>
      </c>
      <c r="K12" s="178">
        <f>ROUND(F12*(O12),3)</f>
        <v>0</v>
      </c>
      <c r="L12" s="178">
        <f>ROUND(F12*(G12),3)</f>
        <v>0</v>
      </c>
      <c r="M12" s="178">
        <f>ROUND(F12*(H12),3)</f>
        <v>0</v>
      </c>
      <c r="N12" s="178">
        <v>0</v>
      </c>
      <c r="O12" s="178"/>
      <c r="P12" s="183"/>
      <c r="Q12" s="183"/>
      <c r="R12" s="183"/>
      <c r="S12" s="178">
        <f>ROUND(F12*(P12),3)</f>
        <v>0</v>
      </c>
      <c r="T12" s="179"/>
      <c r="U12" s="179"/>
      <c r="V12" s="183"/>
      <c r="Z12">
        <v>0</v>
      </c>
    </row>
    <row r="13" spans="1:26" ht="25.05" customHeight="1">
      <c r="A13" s="180"/>
      <c r="B13" s="176" t="s">
        <v>95</v>
      </c>
      <c r="C13" s="181" t="s">
        <v>103</v>
      </c>
      <c r="D13" s="176" t="s">
        <v>104</v>
      </c>
      <c r="E13" s="176" t="s">
        <v>102</v>
      </c>
      <c r="F13" s="177">
        <v>0</v>
      </c>
      <c r="G13" s="182"/>
      <c r="H13" s="182"/>
      <c r="I13" s="177">
        <f>ROUND(F13*(G13+H13),3)</f>
        <v>0</v>
      </c>
      <c r="J13" s="176">
        <f>ROUND(F13*(N13),3)</f>
        <v>0</v>
      </c>
      <c r="K13" s="178">
        <f>ROUND(F13*(O13),3)</f>
        <v>0</v>
      </c>
      <c r="L13" s="178">
        <f>ROUND(F13*(G13),3)</f>
        <v>0</v>
      </c>
      <c r="M13" s="178">
        <f>ROUND(F13*(H13),3)</f>
        <v>0</v>
      </c>
      <c r="N13" s="178">
        <v>0</v>
      </c>
      <c r="O13" s="178"/>
      <c r="P13" s="183">
        <v>6.000000000000001E-05</v>
      </c>
      <c r="Q13" s="183"/>
      <c r="R13" s="183">
        <v>6.000000000000001E-05</v>
      </c>
      <c r="S13" s="178">
        <f>ROUND(F13*(P13),3)</f>
        <v>0</v>
      </c>
      <c r="T13" s="179"/>
      <c r="U13" s="179"/>
      <c r="V13" s="183"/>
      <c r="Z13">
        <v>0</v>
      </c>
    </row>
    <row r="14" spans="1:26" ht="25.05" customHeight="1">
      <c r="A14" s="180"/>
      <c r="B14" s="176" t="s">
        <v>99</v>
      </c>
      <c r="C14" s="181" t="s">
        <v>105</v>
      </c>
      <c r="D14" s="176" t="s">
        <v>106</v>
      </c>
      <c r="E14" s="176" t="s">
        <v>102</v>
      </c>
      <c r="F14" s="177">
        <v>0</v>
      </c>
      <c r="G14" s="182"/>
      <c r="H14" s="182"/>
      <c r="I14" s="177">
        <f>ROUND(F14*(G14+H14),3)</f>
        <v>0</v>
      </c>
      <c r="J14" s="176">
        <f>ROUND(F14*(N14),3)</f>
        <v>0</v>
      </c>
      <c r="K14" s="178">
        <f>ROUND(F14*(O14),3)</f>
        <v>0</v>
      </c>
      <c r="L14" s="178">
        <f>ROUND(F14*(G14),3)</f>
        <v>0</v>
      </c>
      <c r="M14" s="178">
        <f>ROUND(F14*(H14),3)</f>
        <v>0</v>
      </c>
      <c r="N14" s="178">
        <v>0</v>
      </c>
      <c r="O14" s="178"/>
      <c r="P14" s="183"/>
      <c r="Q14" s="183"/>
      <c r="R14" s="183"/>
      <c r="S14" s="178">
        <f>ROUND(F14*(P14),3)</f>
        <v>0</v>
      </c>
      <c r="T14" s="179"/>
      <c r="U14" s="179"/>
      <c r="V14" s="183"/>
      <c r="Z14">
        <v>0</v>
      </c>
    </row>
    <row r="15" spans="1:26" ht="25.05" customHeight="1">
      <c r="A15" s="180"/>
      <c r="B15" s="176" t="s">
        <v>95</v>
      </c>
      <c r="C15" s="181" t="s">
        <v>107</v>
      </c>
      <c r="D15" s="176" t="s">
        <v>108</v>
      </c>
      <c r="E15" s="176" t="s">
        <v>109</v>
      </c>
      <c r="F15" s="177">
        <v>45</v>
      </c>
      <c r="G15" s="182"/>
      <c r="H15" s="182"/>
      <c r="I15" s="177">
        <f>ROUND(F15*(G15+H15),3)</f>
        <v>0</v>
      </c>
      <c r="J15" s="176">
        <f>ROUND(F15*(N15),3)</f>
        <v>0</v>
      </c>
      <c r="K15" s="178">
        <f>ROUND(F15*(O15),3)</f>
        <v>0</v>
      </c>
      <c r="L15" s="178">
        <f>ROUND(F15*(G15),3)</f>
        <v>0</v>
      </c>
      <c r="M15" s="178">
        <f>ROUND(F15*(H15),3)</f>
        <v>0</v>
      </c>
      <c r="N15" s="178">
        <v>0</v>
      </c>
      <c r="O15" s="178"/>
      <c r="P15" s="183">
        <v>0.001356864</v>
      </c>
      <c r="Q15" s="183"/>
      <c r="R15" s="183">
        <v>0.001356864</v>
      </c>
      <c r="S15" s="178">
        <f>ROUND(F15*(P15),3)</f>
        <v>0.061</v>
      </c>
      <c r="T15" s="179"/>
      <c r="U15" s="179"/>
      <c r="V15" s="183"/>
      <c r="Z15">
        <v>0</v>
      </c>
    </row>
    <row r="16" spans="1:26" ht="25.05" customHeight="1">
      <c r="A16" s="180"/>
      <c r="B16" s="176" t="s">
        <v>95</v>
      </c>
      <c r="C16" s="181" t="s">
        <v>110</v>
      </c>
      <c r="D16" s="176" t="s">
        <v>111</v>
      </c>
      <c r="E16" s="176" t="s">
        <v>112</v>
      </c>
      <c r="F16" s="177">
        <v>20</v>
      </c>
      <c r="G16" s="182"/>
      <c r="H16" s="182"/>
      <c r="I16" s="177">
        <f>ROUND(F16*(G16+H16),3)</f>
        <v>0</v>
      </c>
      <c r="J16" s="176">
        <f>ROUND(F16*(N16),3)</f>
        <v>0</v>
      </c>
      <c r="K16" s="178">
        <f>ROUND(F16*(O16),3)</f>
        <v>0</v>
      </c>
      <c r="L16" s="178">
        <f>ROUND(F16*(G16),3)</f>
        <v>0</v>
      </c>
      <c r="M16" s="178">
        <f>ROUND(F16*(H16),3)</f>
        <v>0</v>
      </c>
      <c r="N16" s="178">
        <v>0</v>
      </c>
      <c r="O16" s="178"/>
      <c r="P16" s="183"/>
      <c r="Q16" s="183"/>
      <c r="R16" s="183"/>
      <c r="S16" s="178">
        <f>ROUND(F16*(P16),3)</f>
        <v>0</v>
      </c>
      <c r="T16" s="179"/>
      <c r="U16" s="179"/>
      <c r="V16" s="183"/>
      <c r="Z16">
        <v>0</v>
      </c>
    </row>
    <row r="17" spans="1:26" ht="25.05" customHeight="1">
      <c r="A17" s="180"/>
      <c r="B17" s="176" t="s">
        <v>95</v>
      </c>
      <c r="C17" s="181" t="s">
        <v>113</v>
      </c>
      <c r="D17" s="176" t="s">
        <v>114</v>
      </c>
      <c r="E17" s="176" t="s">
        <v>115</v>
      </c>
      <c r="F17" s="177">
        <v>15</v>
      </c>
      <c r="G17" s="182"/>
      <c r="H17" s="182"/>
      <c r="I17" s="177">
        <f>ROUND(F17*(G17+H17),3)</f>
        <v>0</v>
      </c>
      <c r="J17" s="176">
        <f>ROUND(F17*(N17),3)</f>
        <v>0</v>
      </c>
      <c r="K17" s="178">
        <f>ROUND(F17*(O17),3)</f>
        <v>0</v>
      </c>
      <c r="L17" s="178">
        <f>ROUND(F17*(G17),3)</f>
        <v>0</v>
      </c>
      <c r="M17" s="178">
        <f>ROUND(F17*(H17),3)</f>
        <v>0</v>
      </c>
      <c r="N17" s="178">
        <v>0</v>
      </c>
      <c r="O17" s="178"/>
      <c r="P17" s="183">
        <v>0.01071</v>
      </c>
      <c r="Q17" s="183"/>
      <c r="R17" s="183">
        <v>0.01071</v>
      </c>
      <c r="S17" s="178">
        <f>ROUND(F17*(P17),3)</f>
        <v>0.161</v>
      </c>
      <c r="T17" s="179"/>
      <c r="U17" s="179"/>
      <c r="V17" s="183"/>
      <c r="Z17">
        <v>0</v>
      </c>
    </row>
    <row r="18" spans="1:26" ht="25.05" customHeight="1">
      <c r="A18" s="180"/>
      <c r="B18" s="176" t="s">
        <v>95</v>
      </c>
      <c r="C18" s="181" t="s">
        <v>116</v>
      </c>
      <c r="D18" s="176" t="s">
        <v>117</v>
      </c>
      <c r="E18" s="176" t="s">
        <v>115</v>
      </c>
      <c r="F18" s="177">
        <v>12</v>
      </c>
      <c r="G18" s="182"/>
      <c r="H18" s="182"/>
      <c r="I18" s="177">
        <f>ROUND(F18*(G18+H18),3)</f>
        <v>0</v>
      </c>
      <c r="J18" s="176">
        <f>ROUND(F18*(N18),3)</f>
        <v>0</v>
      </c>
      <c r="K18" s="178">
        <f>ROUND(F18*(O18),3)</f>
        <v>0</v>
      </c>
      <c r="L18" s="178">
        <f>ROUND(F18*(G18),3)</f>
        <v>0</v>
      </c>
      <c r="M18" s="178">
        <f>ROUND(F18*(H18),3)</f>
        <v>0</v>
      </c>
      <c r="N18" s="178">
        <v>0</v>
      </c>
      <c r="O18" s="178"/>
      <c r="P18" s="183">
        <v>0.05954</v>
      </c>
      <c r="Q18" s="183"/>
      <c r="R18" s="183">
        <v>0.05954</v>
      </c>
      <c r="S18" s="178">
        <f>ROUND(F18*(P18),3)</f>
        <v>0.714</v>
      </c>
      <c r="T18" s="179"/>
      <c r="U18" s="179"/>
      <c r="V18" s="183"/>
      <c r="Z18">
        <v>0</v>
      </c>
    </row>
    <row r="19" spans="1:26" ht="25.05" customHeight="1">
      <c r="A19" s="180"/>
      <c r="B19" s="176" t="s">
        <v>95</v>
      </c>
      <c r="C19" s="181" t="s">
        <v>118</v>
      </c>
      <c r="D19" s="176" t="s">
        <v>119</v>
      </c>
      <c r="E19" s="176" t="s">
        <v>120</v>
      </c>
      <c r="F19" s="177">
        <v>63.784</v>
      </c>
      <c r="G19" s="182"/>
      <c r="H19" s="182"/>
      <c r="I19" s="177">
        <f>ROUND(F19*(G19+H19),3)</f>
        <v>0</v>
      </c>
      <c r="J19" s="176">
        <f>ROUND(F19*(N19),3)</f>
        <v>0</v>
      </c>
      <c r="K19" s="178">
        <f>ROUND(F19*(O19),3)</f>
        <v>0</v>
      </c>
      <c r="L19" s="178">
        <f>ROUND(F19*(G19),3)</f>
        <v>0</v>
      </c>
      <c r="M19" s="178">
        <f>ROUND(F19*(H19),3)</f>
        <v>0</v>
      </c>
      <c r="N19" s="178">
        <v>0</v>
      </c>
      <c r="O19" s="178"/>
      <c r="P19" s="183"/>
      <c r="Q19" s="183"/>
      <c r="R19" s="183"/>
      <c r="S19" s="178">
        <f>ROUND(F19*(P19),3)</f>
        <v>0</v>
      </c>
      <c r="T19" s="179"/>
      <c r="U19" s="179"/>
      <c r="V19" s="183"/>
      <c r="Z19">
        <v>0</v>
      </c>
    </row>
    <row r="20" spans="1:26" ht="25.05" customHeight="1">
      <c r="A20" s="180"/>
      <c r="B20" s="176" t="s">
        <v>95</v>
      </c>
      <c r="C20" s="181" t="s">
        <v>121</v>
      </c>
      <c r="D20" s="176" t="s">
        <v>122</v>
      </c>
      <c r="E20" s="176" t="s">
        <v>120</v>
      </c>
      <c r="F20" s="177">
        <v>275.2</v>
      </c>
      <c r="G20" s="182"/>
      <c r="H20" s="182"/>
      <c r="I20" s="177">
        <f>ROUND(F20*(G20+H20),3)</f>
        <v>0</v>
      </c>
      <c r="J20" s="176">
        <f>ROUND(F20*(N20),3)</f>
        <v>0</v>
      </c>
      <c r="K20" s="178">
        <f>ROUND(F20*(O20),3)</f>
        <v>0</v>
      </c>
      <c r="L20" s="178">
        <f>ROUND(F20*(G20),3)</f>
        <v>0</v>
      </c>
      <c r="M20" s="178">
        <f>ROUND(F20*(H20),3)</f>
        <v>0</v>
      </c>
      <c r="N20" s="178">
        <v>0</v>
      </c>
      <c r="O20" s="178"/>
      <c r="P20" s="183"/>
      <c r="Q20" s="183"/>
      <c r="R20" s="183"/>
      <c r="S20" s="178">
        <f>ROUND(F20*(P20),3)</f>
        <v>0</v>
      </c>
      <c r="T20" s="179"/>
      <c r="U20" s="179"/>
      <c r="V20" s="183"/>
      <c r="Z20">
        <v>0</v>
      </c>
    </row>
    <row r="21" spans="1:26" ht="25.05" customHeight="1">
      <c r="A21" s="180"/>
      <c r="B21" s="176" t="s">
        <v>95</v>
      </c>
      <c r="C21" s="181" t="s">
        <v>123</v>
      </c>
      <c r="D21" s="176" t="s">
        <v>124</v>
      </c>
      <c r="E21" s="176" t="s">
        <v>120</v>
      </c>
      <c r="F21" s="177">
        <v>0</v>
      </c>
      <c r="G21" s="182"/>
      <c r="H21" s="182"/>
      <c r="I21" s="177">
        <f>ROUND(F21*(G21+H21),3)</f>
        <v>0</v>
      </c>
      <c r="J21" s="176">
        <f>ROUND(F21*(N21),3)</f>
        <v>0</v>
      </c>
      <c r="K21" s="178">
        <f>ROUND(F21*(O21),3)</f>
        <v>0</v>
      </c>
      <c r="L21" s="178">
        <f>ROUND(F21*(G21),3)</f>
        <v>0</v>
      </c>
      <c r="M21" s="178">
        <f>ROUND(F21*(H21),3)</f>
        <v>0</v>
      </c>
      <c r="N21" s="178">
        <v>0</v>
      </c>
      <c r="O21" s="178"/>
      <c r="P21" s="183"/>
      <c r="Q21" s="183"/>
      <c r="R21" s="183"/>
      <c r="S21" s="178">
        <f>ROUND(F21*(P21),3)</f>
        <v>0</v>
      </c>
      <c r="T21" s="179"/>
      <c r="U21" s="179"/>
      <c r="V21" s="183"/>
      <c r="Z21">
        <v>0</v>
      </c>
    </row>
    <row r="22" spans="1:26" ht="25.05" customHeight="1">
      <c r="A22" s="180"/>
      <c r="B22" s="176" t="s">
        <v>95</v>
      </c>
      <c r="C22" s="181" t="s">
        <v>125</v>
      </c>
      <c r="D22" s="176" t="s">
        <v>126</v>
      </c>
      <c r="E22" s="176" t="s">
        <v>120</v>
      </c>
      <c r="F22" s="177">
        <v>96.3</v>
      </c>
      <c r="G22" s="182"/>
      <c r="H22" s="182"/>
      <c r="I22" s="177">
        <f>ROUND(F22*(G22+H22),3)</f>
        <v>0</v>
      </c>
      <c r="J22" s="176">
        <f>ROUND(F22*(N22),3)</f>
        <v>0</v>
      </c>
      <c r="K22" s="178">
        <f>ROUND(F22*(O22),3)</f>
        <v>0</v>
      </c>
      <c r="L22" s="178">
        <f>ROUND(F22*(G22),3)</f>
        <v>0</v>
      </c>
      <c r="M22" s="178">
        <f>ROUND(F22*(H22),3)</f>
        <v>0</v>
      </c>
      <c r="N22" s="178">
        <v>0</v>
      </c>
      <c r="O22" s="178"/>
      <c r="P22" s="183"/>
      <c r="Q22" s="183"/>
      <c r="R22" s="183"/>
      <c r="S22" s="178">
        <f>ROUND(F22*(P22),3)</f>
        <v>0</v>
      </c>
      <c r="T22" s="179"/>
      <c r="U22" s="179"/>
      <c r="V22" s="183"/>
      <c r="Z22">
        <v>0</v>
      </c>
    </row>
    <row r="23" spans="1:26" ht="25.05" customHeight="1">
      <c r="A23" s="180"/>
      <c r="B23" s="176" t="s">
        <v>95</v>
      </c>
      <c r="C23" s="181" t="s">
        <v>127</v>
      </c>
      <c r="D23" s="176" t="s">
        <v>128</v>
      </c>
      <c r="E23" s="176" t="s">
        <v>120</v>
      </c>
      <c r="F23" s="177">
        <v>497.22</v>
      </c>
      <c r="G23" s="182"/>
      <c r="H23" s="182"/>
      <c r="I23" s="177">
        <f>ROUND(F23*(G23+H23),3)</f>
        <v>0</v>
      </c>
      <c r="J23" s="176">
        <f>ROUND(F23*(N23),3)</f>
        <v>0</v>
      </c>
      <c r="K23" s="178">
        <f>ROUND(F23*(O23),3)</f>
        <v>0</v>
      </c>
      <c r="L23" s="178">
        <f>ROUND(F23*(G23),3)</f>
        <v>0</v>
      </c>
      <c r="M23" s="178">
        <f>ROUND(F23*(H23),3)</f>
        <v>0</v>
      </c>
      <c r="N23" s="178">
        <v>0</v>
      </c>
      <c r="O23" s="178"/>
      <c r="P23" s="183"/>
      <c r="Q23" s="183"/>
      <c r="R23" s="183"/>
      <c r="S23" s="178">
        <f>ROUND(F23*(P23),3)</f>
        <v>0</v>
      </c>
      <c r="T23" s="179"/>
      <c r="U23" s="179"/>
      <c r="V23" s="183"/>
      <c r="Z23">
        <v>0</v>
      </c>
    </row>
    <row r="24" spans="1:26" ht="34.95" customHeight="1">
      <c r="A24" s="180"/>
      <c r="B24" s="176" t="s">
        <v>95</v>
      </c>
      <c r="C24" s="181" t="s">
        <v>129</v>
      </c>
      <c r="D24" s="176" t="s">
        <v>130</v>
      </c>
      <c r="E24" s="176" t="s">
        <v>120</v>
      </c>
      <c r="F24" s="177">
        <v>346.5</v>
      </c>
      <c r="G24" s="182"/>
      <c r="H24" s="182"/>
      <c r="I24" s="177">
        <f>ROUND(F24*(G24+H24),3)</f>
        <v>0</v>
      </c>
      <c r="J24" s="176">
        <f>ROUND(F24*(N24),3)</f>
        <v>0</v>
      </c>
      <c r="K24" s="178">
        <f>ROUND(F24*(O24),3)</f>
        <v>0</v>
      </c>
      <c r="L24" s="178">
        <f>ROUND(F24*(G24),3)</f>
        <v>0</v>
      </c>
      <c r="M24" s="178">
        <f>ROUND(F24*(H24),3)</f>
        <v>0</v>
      </c>
      <c r="N24" s="178">
        <v>0</v>
      </c>
      <c r="O24" s="178"/>
      <c r="P24" s="183"/>
      <c r="Q24" s="183"/>
      <c r="R24" s="183"/>
      <c r="S24" s="178">
        <f>ROUND(F24*(P24),3)</f>
        <v>0</v>
      </c>
      <c r="T24" s="179"/>
      <c r="U24" s="179"/>
      <c r="V24" s="183"/>
      <c r="Z24">
        <v>0</v>
      </c>
    </row>
    <row r="25" spans="1:26" ht="25.05" customHeight="1">
      <c r="A25" s="180"/>
      <c r="B25" s="176" t="s">
        <v>95</v>
      </c>
      <c r="C25" s="181" t="s">
        <v>131</v>
      </c>
      <c r="D25" s="176" t="s">
        <v>132</v>
      </c>
      <c r="E25" s="176" t="s">
        <v>120</v>
      </c>
      <c r="F25" s="177">
        <v>368.98</v>
      </c>
      <c r="G25" s="182"/>
      <c r="H25" s="182"/>
      <c r="I25" s="177">
        <f>ROUND(F25*(G25+H25),3)</f>
        <v>0</v>
      </c>
      <c r="J25" s="176">
        <f>ROUND(F25*(N25),3)</f>
        <v>0</v>
      </c>
      <c r="K25" s="178">
        <f>ROUND(F25*(O25),3)</f>
        <v>0</v>
      </c>
      <c r="L25" s="178">
        <f>ROUND(F25*(G25),3)</f>
        <v>0</v>
      </c>
      <c r="M25" s="178">
        <f>ROUND(F25*(H25),3)</f>
        <v>0</v>
      </c>
      <c r="N25" s="178">
        <v>0</v>
      </c>
      <c r="O25" s="178"/>
      <c r="P25" s="183"/>
      <c r="Q25" s="183"/>
      <c r="R25" s="183"/>
      <c r="S25" s="178">
        <f>ROUND(F25*(P25),3)</f>
        <v>0</v>
      </c>
      <c r="T25" s="179"/>
      <c r="U25" s="179"/>
      <c r="V25" s="183"/>
      <c r="Z25">
        <v>0</v>
      </c>
    </row>
    <row r="26" spans="1:26" ht="25.05" customHeight="1">
      <c r="A26" s="180"/>
      <c r="B26" s="176" t="s">
        <v>95</v>
      </c>
      <c r="C26" s="181" t="s">
        <v>133</v>
      </c>
      <c r="D26" s="176" t="s">
        <v>134</v>
      </c>
      <c r="E26" s="176" t="s">
        <v>120</v>
      </c>
      <c r="F26" s="177">
        <v>173.22</v>
      </c>
      <c r="G26" s="182"/>
      <c r="H26" s="182"/>
      <c r="I26" s="177">
        <f>ROUND(F26*(G26+H26),3)</f>
        <v>0</v>
      </c>
      <c r="J26" s="176">
        <f>ROUND(F26*(N26),3)</f>
        <v>0</v>
      </c>
      <c r="K26" s="178">
        <f>ROUND(F26*(O26),3)</f>
        <v>0</v>
      </c>
      <c r="L26" s="178">
        <f>ROUND(F26*(G26),3)</f>
        <v>0</v>
      </c>
      <c r="M26" s="178">
        <f>ROUND(F26*(H26),3)</f>
        <v>0</v>
      </c>
      <c r="N26" s="178">
        <v>0</v>
      </c>
      <c r="O26" s="178"/>
      <c r="P26" s="183"/>
      <c r="Q26" s="183"/>
      <c r="R26" s="183"/>
      <c r="S26" s="178">
        <f>ROUND(F26*(P26),3)</f>
        <v>0</v>
      </c>
      <c r="T26" s="179"/>
      <c r="U26" s="179"/>
      <c r="V26" s="183"/>
      <c r="Z26">
        <v>0</v>
      </c>
    </row>
    <row r="27" spans="1:26" ht="25.05" customHeight="1">
      <c r="A27" s="180"/>
      <c r="B27" s="176" t="s">
        <v>95</v>
      </c>
      <c r="C27" s="181" t="s">
        <v>135</v>
      </c>
      <c r="D27" s="176" t="s">
        <v>136</v>
      </c>
      <c r="E27" s="176" t="s">
        <v>102</v>
      </c>
      <c r="F27" s="177">
        <v>1750</v>
      </c>
      <c r="G27" s="182"/>
      <c r="H27" s="182"/>
      <c r="I27" s="177">
        <f>ROUND(F27*(G27+H27),3)</f>
        <v>0</v>
      </c>
      <c r="J27" s="176">
        <f>ROUND(F27*(N27),3)</f>
        <v>0</v>
      </c>
      <c r="K27" s="178">
        <f>ROUND(F27*(O27),3)</f>
        <v>0</v>
      </c>
      <c r="L27" s="178">
        <f>ROUND(F27*(G27),3)</f>
        <v>0</v>
      </c>
      <c r="M27" s="178">
        <f>ROUND(F27*(H27),3)</f>
        <v>0</v>
      </c>
      <c r="N27" s="178">
        <v>0</v>
      </c>
      <c r="O27" s="178"/>
      <c r="P27" s="183">
        <v>0.0008500000000000001</v>
      </c>
      <c r="Q27" s="183"/>
      <c r="R27" s="183">
        <v>0.0008500000000000001</v>
      </c>
      <c r="S27" s="178">
        <f>ROUND(F27*(P27),3)</f>
        <v>1.488</v>
      </c>
      <c r="T27" s="179"/>
      <c r="U27" s="179"/>
      <c r="V27" s="183"/>
      <c r="Z27">
        <v>0</v>
      </c>
    </row>
    <row r="28" spans="1:26" ht="25.05" customHeight="1">
      <c r="A28" s="180"/>
      <c r="B28" s="176" t="s">
        <v>95</v>
      </c>
      <c r="C28" s="181" t="s">
        <v>137</v>
      </c>
      <c r="D28" s="176" t="s">
        <v>138</v>
      </c>
      <c r="E28" s="176" t="s">
        <v>102</v>
      </c>
      <c r="F28" s="177">
        <v>1750</v>
      </c>
      <c r="G28" s="182"/>
      <c r="H28" s="182"/>
      <c r="I28" s="177">
        <f>ROUND(F28*(G28+H28),3)</f>
        <v>0</v>
      </c>
      <c r="J28" s="176">
        <f>ROUND(F28*(N28),3)</f>
        <v>0</v>
      </c>
      <c r="K28" s="178">
        <f>ROUND(F28*(O28),3)</f>
        <v>0</v>
      </c>
      <c r="L28" s="178">
        <f>ROUND(F28*(G28),3)</f>
        <v>0</v>
      </c>
      <c r="M28" s="178">
        <f>ROUND(F28*(H28),3)</f>
        <v>0</v>
      </c>
      <c r="N28" s="178">
        <v>0</v>
      </c>
      <c r="O28" s="178"/>
      <c r="P28" s="183"/>
      <c r="Q28" s="183"/>
      <c r="R28" s="183"/>
      <c r="S28" s="178">
        <f>ROUND(F28*(P28),3)</f>
        <v>0</v>
      </c>
      <c r="T28" s="179"/>
      <c r="U28" s="179"/>
      <c r="V28" s="183"/>
      <c r="Z28">
        <v>0</v>
      </c>
    </row>
    <row r="29" spans="1:26" ht="25.05" customHeight="1">
      <c r="A29" s="180"/>
      <c r="B29" s="176" t="s">
        <v>95</v>
      </c>
      <c r="C29" s="181" t="s">
        <v>139</v>
      </c>
      <c r="D29" s="176" t="s">
        <v>140</v>
      </c>
      <c r="E29" s="176" t="s">
        <v>120</v>
      </c>
      <c r="F29" s="177">
        <v>962.5</v>
      </c>
      <c r="G29" s="182"/>
      <c r="H29" s="182"/>
      <c r="I29" s="177">
        <f>ROUND(F29*(G29+H29),3)</f>
        <v>0</v>
      </c>
      <c r="J29" s="176">
        <f>ROUND(F29*(N29),3)</f>
        <v>0</v>
      </c>
      <c r="K29" s="178">
        <f>ROUND(F29*(O29),3)</f>
        <v>0</v>
      </c>
      <c r="L29" s="178">
        <f>ROUND(F29*(G29),3)</f>
        <v>0</v>
      </c>
      <c r="M29" s="178">
        <f>ROUND(F29*(H29),3)</f>
        <v>0</v>
      </c>
      <c r="N29" s="178">
        <v>0</v>
      </c>
      <c r="O29" s="178"/>
      <c r="P29" s="183"/>
      <c r="Q29" s="183"/>
      <c r="R29" s="183"/>
      <c r="S29" s="178">
        <f>ROUND(F29*(P29),3)</f>
        <v>0</v>
      </c>
      <c r="T29" s="179"/>
      <c r="U29" s="179"/>
      <c r="V29" s="183"/>
      <c r="Z29">
        <v>0</v>
      </c>
    </row>
    <row r="30" spans="1:26" ht="25.05" customHeight="1">
      <c r="A30" s="180"/>
      <c r="B30" s="176" t="s">
        <v>95</v>
      </c>
      <c r="C30" s="181" t="s">
        <v>141</v>
      </c>
      <c r="D30" s="176" t="s">
        <v>142</v>
      </c>
      <c r="E30" s="176" t="s">
        <v>120</v>
      </c>
      <c r="F30" s="177">
        <v>975.36</v>
      </c>
      <c r="G30" s="182"/>
      <c r="H30" s="182"/>
      <c r="I30" s="177">
        <f>ROUND(F30*(G30+H30),3)</f>
        <v>0</v>
      </c>
      <c r="J30" s="176">
        <f>ROUND(F30*(N30),3)</f>
        <v>0</v>
      </c>
      <c r="K30" s="178">
        <f>ROUND(F30*(O30),3)</f>
        <v>0</v>
      </c>
      <c r="L30" s="178">
        <f>ROUND(F30*(G30),3)</f>
        <v>0</v>
      </c>
      <c r="M30" s="178">
        <f>ROUND(F30*(H30),3)</f>
        <v>0</v>
      </c>
      <c r="N30" s="178">
        <v>0</v>
      </c>
      <c r="O30" s="178"/>
      <c r="P30" s="183"/>
      <c r="Q30" s="183"/>
      <c r="R30" s="183"/>
      <c r="S30" s="178">
        <f>ROUND(F30*(P30),3)</f>
        <v>0</v>
      </c>
      <c r="T30" s="179"/>
      <c r="U30" s="179"/>
      <c r="V30" s="183"/>
      <c r="Z30">
        <v>0</v>
      </c>
    </row>
    <row r="31" spans="1:26" ht="25.05" customHeight="1">
      <c r="A31" s="180"/>
      <c r="B31" s="176" t="s">
        <v>95</v>
      </c>
      <c r="C31" s="181" t="s">
        <v>139</v>
      </c>
      <c r="D31" s="176" t="s">
        <v>143</v>
      </c>
      <c r="E31" s="176" t="s">
        <v>120</v>
      </c>
      <c r="F31" s="177">
        <v>962.5</v>
      </c>
      <c r="G31" s="182"/>
      <c r="H31" s="182"/>
      <c r="I31" s="177">
        <f>ROUND(F31*(G31+H31),3)</f>
        <v>0</v>
      </c>
      <c r="J31" s="176">
        <f>ROUND(F31*(N31),3)</f>
        <v>0</v>
      </c>
      <c r="K31" s="178">
        <f>ROUND(F31*(O31),3)</f>
        <v>0</v>
      </c>
      <c r="L31" s="178">
        <f>ROUND(F31*(G31),3)</f>
        <v>0</v>
      </c>
      <c r="M31" s="178">
        <f>ROUND(F31*(H31),3)</f>
        <v>0</v>
      </c>
      <c r="N31" s="178">
        <v>0</v>
      </c>
      <c r="O31" s="178"/>
      <c r="P31" s="183"/>
      <c r="Q31" s="183"/>
      <c r="R31" s="183"/>
      <c r="S31" s="178">
        <f>ROUND(F31*(P31),3)</f>
        <v>0</v>
      </c>
      <c r="T31" s="179"/>
      <c r="U31" s="179"/>
      <c r="V31" s="183"/>
      <c r="Z31">
        <v>0</v>
      </c>
    </row>
    <row r="32" spans="1:26" ht="25.05" customHeight="1">
      <c r="A32" s="180"/>
      <c r="B32" s="176" t="s">
        <v>95</v>
      </c>
      <c r="C32" s="181" t="s">
        <v>144</v>
      </c>
      <c r="D32" s="176" t="s">
        <v>145</v>
      </c>
      <c r="E32" s="176" t="s">
        <v>120</v>
      </c>
      <c r="F32" s="177">
        <v>200.839</v>
      </c>
      <c r="G32" s="182"/>
      <c r="H32" s="182"/>
      <c r="I32" s="177">
        <f>ROUND(F32*(G32+H32),3)</f>
        <v>0</v>
      </c>
      <c r="J32" s="176">
        <f>ROUND(F32*(N32),3)</f>
        <v>0</v>
      </c>
      <c r="K32" s="178">
        <f>ROUND(F32*(O32),3)</f>
        <v>0</v>
      </c>
      <c r="L32" s="178">
        <f>ROUND(F32*(G32),3)</f>
        <v>0</v>
      </c>
      <c r="M32" s="178">
        <f>ROUND(F32*(H32),3)</f>
        <v>0</v>
      </c>
      <c r="N32" s="178">
        <v>0</v>
      </c>
      <c r="O32" s="178"/>
      <c r="P32" s="183"/>
      <c r="Q32" s="183"/>
      <c r="R32" s="183"/>
      <c r="S32" s="178">
        <f>ROUND(F32*(P32),3)</f>
        <v>0</v>
      </c>
      <c r="T32" s="179"/>
      <c r="U32" s="179"/>
      <c r="V32" s="183"/>
      <c r="Z32">
        <v>0</v>
      </c>
    </row>
    <row r="33" spans="1:26" ht="25.05" customHeight="1">
      <c r="A33" s="180"/>
      <c r="B33" s="176" t="s">
        <v>95</v>
      </c>
      <c r="C33" s="181" t="s">
        <v>146</v>
      </c>
      <c r="D33" s="176" t="s">
        <v>147</v>
      </c>
      <c r="E33" s="176" t="s">
        <v>120</v>
      </c>
      <c r="F33" s="177">
        <v>632.5</v>
      </c>
      <c r="G33" s="182"/>
      <c r="H33" s="182"/>
      <c r="I33" s="177">
        <f>ROUND(F33*(G33+H33),3)</f>
        <v>0</v>
      </c>
      <c r="J33" s="176">
        <f>ROUND(F33*(N33),3)</f>
        <v>0</v>
      </c>
      <c r="K33" s="178">
        <f>ROUND(F33*(O33),3)</f>
        <v>0</v>
      </c>
      <c r="L33" s="178">
        <f>ROUND(F33*(G33),3)</f>
        <v>0</v>
      </c>
      <c r="M33" s="178">
        <f>ROUND(F33*(H33),3)</f>
        <v>0</v>
      </c>
      <c r="N33" s="178">
        <v>0</v>
      </c>
      <c r="O33" s="178"/>
      <c r="P33" s="183"/>
      <c r="Q33" s="183"/>
      <c r="R33" s="183"/>
      <c r="S33" s="178">
        <f>ROUND(F33*(P33),3)</f>
        <v>0</v>
      </c>
      <c r="T33" s="179"/>
      <c r="U33" s="179"/>
      <c r="V33" s="183"/>
      <c r="Z33">
        <v>0</v>
      </c>
    </row>
    <row r="34" spans="1:26" ht="25.05" customHeight="1">
      <c r="A34" s="180"/>
      <c r="B34" s="176" t="s">
        <v>95</v>
      </c>
      <c r="C34" s="181" t="s">
        <v>148</v>
      </c>
      <c r="D34" s="176" t="s">
        <v>149</v>
      </c>
      <c r="E34" s="176" t="s">
        <v>120</v>
      </c>
      <c r="F34" s="177">
        <v>632.5</v>
      </c>
      <c r="G34" s="182"/>
      <c r="H34" s="182"/>
      <c r="I34" s="177">
        <f>ROUND(F34*(G34+H34),3)</f>
        <v>0</v>
      </c>
      <c r="J34" s="176">
        <f>ROUND(F34*(N34),3)</f>
        <v>0</v>
      </c>
      <c r="K34" s="178">
        <f>ROUND(F34*(O34),3)</f>
        <v>0</v>
      </c>
      <c r="L34" s="178">
        <f>ROUND(F34*(G34),3)</f>
        <v>0</v>
      </c>
      <c r="M34" s="178">
        <f>ROUND(F34*(H34),3)</f>
        <v>0</v>
      </c>
      <c r="N34" s="178">
        <v>0</v>
      </c>
      <c r="O34" s="178"/>
      <c r="P34" s="183"/>
      <c r="Q34" s="183"/>
      <c r="R34" s="183"/>
      <c r="S34" s="178">
        <f>ROUND(F34*(P34),3)</f>
        <v>0</v>
      </c>
      <c r="T34" s="179"/>
      <c r="U34" s="179"/>
      <c r="V34" s="183"/>
      <c r="Z34">
        <v>0</v>
      </c>
    </row>
    <row r="35" spans="1:26" ht="25.05" customHeight="1">
      <c r="A35" s="180"/>
      <c r="B35" s="176" t="s">
        <v>95</v>
      </c>
      <c r="C35" s="181" t="s">
        <v>150</v>
      </c>
      <c r="D35" s="176" t="s">
        <v>151</v>
      </c>
      <c r="E35" s="176" t="s">
        <v>120</v>
      </c>
      <c r="F35" s="177">
        <v>632.5</v>
      </c>
      <c r="G35" s="182"/>
      <c r="H35" s="182"/>
      <c r="I35" s="177">
        <f>ROUND(F35*(G35+H35),3)</f>
        <v>0</v>
      </c>
      <c r="J35" s="176">
        <f>ROUND(F35*(N35),3)</f>
        <v>0</v>
      </c>
      <c r="K35" s="178">
        <f>ROUND(F35*(O35),3)</f>
        <v>0</v>
      </c>
      <c r="L35" s="178">
        <f>ROUND(F35*(G35),3)</f>
        <v>0</v>
      </c>
      <c r="M35" s="178">
        <f>ROUND(F35*(H35),3)</f>
        <v>0</v>
      </c>
      <c r="N35" s="178">
        <v>0</v>
      </c>
      <c r="O35" s="178"/>
      <c r="P35" s="183"/>
      <c r="Q35" s="183"/>
      <c r="R35" s="183"/>
      <c r="S35" s="178">
        <f>ROUND(F35*(P35),3)</f>
        <v>0</v>
      </c>
      <c r="T35" s="179"/>
      <c r="U35" s="179"/>
      <c r="V35" s="183"/>
      <c r="Z35">
        <v>0</v>
      </c>
    </row>
    <row r="36" spans="1:26" ht="25.05" customHeight="1">
      <c r="A36" s="180"/>
      <c r="B36" s="176" t="s">
        <v>95</v>
      </c>
      <c r="C36" s="181" t="s">
        <v>152</v>
      </c>
      <c r="D36" s="176" t="s">
        <v>153</v>
      </c>
      <c r="E36" s="176" t="s">
        <v>102</v>
      </c>
      <c r="F36" s="177">
        <v>550</v>
      </c>
      <c r="G36" s="182"/>
      <c r="H36" s="182"/>
      <c r="I36" s="177">
        <f>ROUND(F36*(G36+H36),3)</f>
        <v>0</v>
      </c>
      <c r="J36" s="176">
        <f>ROUND(F36*(N36),3)</f>
        <v>0</v>
      </c>
      <c r="K36" s="178">
        <f>ROUND(F36*(O36),3)</f>
        <v>0</v>
      </c>
      <c r="L36" s="178">
        <f>ROUND(F36*(G36),3)</f>
        <v>0</v>
      </c>
      <c r="M36" s="178">
        <f>ROUND(F36*(H36),3)</f>
        <v>0</v>
      </c>
      <c r="N36" s="178">
        <v>0</v>
      </c>
      <c r="O36" s="178"/>
      <c r="P36" s="183"/>
      <c r="Q36" s="183"/>
      <c r="R36" s="183"/>
      <c r="S36" s="178">
        <f>ROUND(F36*(P36),3)</f>
        <v>0</v>
      </c>
      <c r="T36" s="179"/>
      <c r="U36" s="179"/>
      <c r="V36" s="183"/>
      <c r="Z36">
        <v>0</v>
      </c>
    </row>
    <row r="37" spans="1:26" ht="25.05" customHeight="1">
      <c r="A37" s="180"/>
      <c r="B37" s="176" t="s">
        <v>154</v>
      </c>
      <c r="C37" s="181" t="s">
        <v>155</v>
      </c>
      <c r="D37" s="176" t="s">
        <v>156</v>
      </c>
      <c r="E37" s="176" t="s">
        <v>109</v>
      </c>
      <c r="F37" s="177">
        <v>39.47</v>
      </c>
      <c r="G37" s="182"/>
      <c r="H37" s="182"/>
      <c r="I37" s="177">
        <f>ROUND(F37*(G37+H37),3)</f>
        <v>0</v>
      </c>
      <c r="J37" s="176">
        <f>ROUND(F37*(N37),3)</f>
        <v>0</v>
      </c>
      <c r="K37" s="178">
        <f>ROUND(F37*(O37),3)</f>
        <v>0</v>
      </c>
      <c r="L37" s="178">
        <f>ROUND(F37*(G37),3)</f>
        <v>0</v>
      </c>
      <c r="M37" s="178">
        <f>ROUND(F37*(H37),3)</f>
        <v>0</v>
      </c>
      <c r="N37" s="178">
        <v>0</v>
      </c>
      <c r="O37" s="178"/>
      <c r="P37" s="183"/>
      <c r="Q37" s="183"/>
      <c r="R37" s="183"/>
      <c r="S37" s="178">
        <f>ROUND(F37*(P37),3)</f>
        <v>0</v>
      </c>
      <c r="T37" s="179"/>
      <c r="U37" s="179"/>
      <c r="V37" s="183"/>
      <c r="Z37">
        <v>0</v>
      </c>
    </row>
    <row r="38" spans="1:26" ht="25.05" customHeight="1">
      <c r="A38" s="180"/>
      <c r="B38" s="176" t="s">
        <v>154</v>
      </c>
      <c r="C38" s="181" t="s">
        <v>157</v>
      </c>
      <c r="D38" s="176" t="s">
        <v>158</v>
      </c>
      <c r="E38" s="176" t="s">
        <v>109</v>
      </c>
      <c r="F38" s="177">
        <v>14.65</v>
      </c>
      <c r="G38" s="182"/>
      <c r="H38" s="182"/>
      <c r="I38" s="177">
        <f>ROUND(F38*(G38+H38),3)</f>
        <v>0</v>
      </c>
      <c r="J38" s="176">
        <f>ROUND(F38*(N38),3)</f>
        <v>0</v>
      </c>
      <c r="K38" s="178">
        <f>ROUND(F38*(O38),3)</f>
        <v>0</v>
      </c>
      <c r="L38" s="178">
        <f>ROUND(F38*(G38),3)</f>
        <v>0</v>
      </c>
      <c r="M38" s="178">
        <f>ROUND(F38*(H38),3)</f>
        <v>0</v>
      </c>
      <c r="N38" s="178">
        <v>0</v>
      </c>
      <c r="O38" s="178"/>
      <c r="P38" s="183"/>
      <c r="Q38" s="183"/>
      <c r="R38" s="183"/>
      <c r="S38" s="178">
        <f>ROUND(F38*(P38),3)</f>
        <v>0</v>
      </c>
      <c r="T38" s="179"/>
      <c r="U38" s="179"/>
      <c r="V38" s="183"/>
      <c r="Z38">
        <v>0</v>
      </c>
    </row>
    <row r="39" spans="1:26" ht="25.05" customHeight="1">
      <c r="A39" s="180"/>
      <c r="B39" s="176" t="s">
        <v>154</v>
      </c>
      <c r="C39" s="181" t="s">
        <v>159</v>
      </c>
      <c r="D39" s="176" t="s">
        <v>160</v>
      </c>
      <c r="E39" s="176" t="s">
        <v>109</v>
      </c>
      <c r="F39" s="177">
        <v>15</v>
      </c>
      <c r="G39" s="182"/>
      <c r="H39" s="182"/>
      <c r="I39" s="177">
        <f>ROUND(F39*(G39+H39),3)</f>
        <v>0</v>
      </c>
      <c r="J39" s="176">
        <f>ROUND(F39*(N39),3)</f>
        <v>0</v>
      </c>
      <c r="K39" s="178">
        <f>ROUND(F39*(O39),3)</f>
        <v>0</v>
      </c>
      <c r="L39" s="178">
        <f>ROUND(F39*(G39),3)</f>
        <v>0</v>
      </c>
      <c r="M39" s="178">
        <f>ROUND(F39*(H39),3)</f>
        <v>0</v>
      </c>
      <c r="N39" s="178">
        <v>0</v>
      </c>
      <c r="O39" s="178"/>
      <c r="P39" s="183"/>
      <c r="Q39" s="183"/>
      <c r="R39" s="183"/>
      <c r="S39" s="178">
        <f>ROUND(F39*(P39),3)</f>
        <v>0</v>
      </c>
      <c r="T39" s="179"/>
      <c r="U39" s="179"/>
      <c r="V39" s="183"/>
      <c r="Z39">
        <v>0</v>
      </c>
    </row>
    <row r="40" spans="1:26" ht="15">
      <c r="A40" s="159"/>
      <c r="B40" s="159"/>
      <c r="C40" s="175" t="s">
        <v>94</v>
      </c>
      <c r="D40" s="174" t="s">
        <v>73</v>
      </c>
      <c r="E40" s="159"/>
      <c r="F40" s="160"/>
      <c r="G40" s="162">
        <f>ROUND((SUM(L10:L39))/1,3)</f>
        <v>0</v>
      </c>
      <c r="H40" s="162">
        <f>ROUND((SUM(M10:M39))/1,3)</f>
        <v>0</v>
      </c>
      <c r="I40" s="162">
        <f>ROUND((SUM(I10:I39))/1,3)</f>
        <v>0</v>
      </c>
      <c r="J40" s="159"/>
      <c r="K40" s="159"/>
      <c r="L40" s="159">
        <f>ROUND((SUM(L10:L39))/1,3)</f>
        <v>0</v>
      </c>
      <c r="M40" s="159">
        <f>ROUND((SUM(M10:M39))/1,3)</f>
        <v>0</v>
      </c>
      <c r="N40" s="159"/>
      <c r="O40" s="159"/>
      <c r="P40" s="162"/>
      <c r="Q40" s="159"/>
      <c r="R40" s="159"/>
      <c r="S40" s="162">
        <f>ROUND((SUM(S10:S39))/1,3)</f>
        <v>2.424</v>
      </c>
      <c r="T40" s="156"/>
      <c r="U40" s="156"/>
      <c r="V40" s="2">
        <f>ROUND((SUM(V10:V39))/1,3)</f>
        <v>0</v>
      </c>
      <c r="W40" s="156"/>
      <c r="X40" s="156"/>
      <c r="Y40" s="156"/>
      <c r="Z40" s="156"/>
    </row>
    <row r="41" spans="1:22" ht="15">
      <c r="A41" s="1"/>
      <c r="B41" s="1"/>
      <c r="C41" s="1"/>
      <c r="D41" s="1"/>
      <c r="E41" s="1"/>
      <c r="F41" s="152"/>
      <c r="G41" s="152"/>
      <c r="H41" s="152"/>
      <c r="I41" s="152"/>
      <c r="J41" s="1"/>
      <c r="K41" s="1"/>
      <c r="L41" s="1"/>
      <c r="M41" s="1"/>
      <c r="N41" s="1"/>
      <c r="O41" s="1"/>
      <c r="P41" s="1"/>
      <c r="Q41" s="1"/>
      <c r="R41" s="1"/>
      <c r="S41" s="1"/>
      <c r="V41" s="1"/>
    </row>
    <row r="42" spans="1:26" ht="15">
      <c r="A42" s="159"/>
      <c r="B42" s="159"/>
      <c r="C42" s="175" t="s">
        <v>161</v>
      </c>
      <c r="D42" s="174" t="s">
        <v>74</v>
      </c>
      <c r="E42" s="159"/>
      <c r="F42" s="160"/>
      <c r="G42" s="160"/>
      <c r="H42" s="160"/>
      <c r="I42" s="160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6"/>
      <c r="V42" s="159"/>
      <c r="W42" s="156"/>
      <c r="X42" s="156"/>
      <c r="Y42" s="156"/>
      <c r="Z42" s="156"/>
    </row>
    <row r="43" spans="1:26" ht="25.05" customHeight="1">
      <c r="A43" s="180"/>
      <c r="B43" s="176" t="s">
        <v>162</v>
      </c>
      <c r="C43" s="181" t="s">
        <v>163</v>
      </c>
      <c r="D43" s="176" t="s">
        <v>164</v>
      </c>
      <c r="E43" s="176" t="s">
        <v>120</v>
      </c>
      <c r="F43" s="177">
        <v>83</v>
      </c>
      <c r="G43" s="182"/>
      <c r="H43" s="182"/>
      <c r="I43" s="177">
        <f>ROUND(F43*(G43+H43),3)</f>
        <v>0</v>
      </c>
      <c r="J43" s="176">
        <f>ROUND(F43*(N43),3)</f>
        <v>0</v>
      </c>
      <c r="K43" s="178">
        <f>ROUND(F43*(O43),3)</f>
        <v>0</v>
      </c>
      <c r="L43" s="178">
        <f>ROUND(F43*(G43),3)</f>
        <v>0</v>
      </c>
      <c r="M43" s="178">
        <f>ROUND(F43*(H43),3)</f>
        <v>0</v>
      </c>
      <c r="N43" s="178">
        <v>0</v>
      </c>
      <c r="O43" s="178"/>
      <c r="P43" s="183">
        <v>1.89077</v>
      </c>
      <c r="Q43" s="183"/>
      <c r="R43" s="183">
        <v>1.89077</v>
      </c>
      <c r="S43" s="178">
        <f>ROUND(F43*(P43),3)</f>
        <v>156.934</v>
      </c>
      <c r="T43" s="179"/>
      <c r="U43" s="179"/>
      <c r="V43" s="183"/>
      <c r="Z43">
        <v>0</v>
      </c>
    </row>
    <row r="44" spans="1:26" ht="25.05" customHeight="1">
      <c r="A44" s="180"/>
      <c r="B44" s="176" t="s">
        <v>162</v>
      </c>
      <c r="C44" s="181" t="s">
        <v>165</v>
      </c>
      <c r="D44" s="176" t="s">
        <v>166</v>
      </c>
      <c r="E44" s="176" t="s">
        <v>120</v>
      </c>
      <c r="F44" s="177">
        <v>63.519</v>
      </c>
      <c r="G44" s="182"/>
      <c r="H44" s="182"/>
      <c r="I44" s="177">
        <f>ROUND(F44*(G44+H44),3)</f>
        <v>0</v>
      </c>
      <c r="J44" s="176">
        <f>ROUND(F44*(N44),3)</f>
        <v>0</v>
      </c>
      <c r="K44" s="178">
        <f>ROUND(F44*(O44),3)</f>
        <v>0</v>
      </c>
      <c r="L44" s="178">
        <f>ROUND(F44*(G44),3)</f>
        <v>0</v>
      </c>
      <c r="M44" s="178">
        <f>ROUND(F44*(H44),3)</f>
        <v>0</v>
      </c>
      <c r="N44" s="178">
        <v>0</v>
      </c>
      <c r="O44" s="178"/>
      <c r="P44" s="183"/>
      <c r="Q44" s="183"/>
      <c r="R44" s="183"/>
      <c r="S44" s="178">
        <f>ROUND(F44*(P44),3)</f>
        <v>0</v>
      </c>
      <c r="T44" s="179"/>
      <c r="U44" s="179"/>
      <c r="V44" s="183"/>
      <c r="Z44">
        <v>0</v>
      </c>
    </row>
    <row r="45" spans="1:26" ht="15">
      <c r="A45" s="159"/>
      <c r="B45" s="159"/>
      <c r="C45" s="175" t="s">
        <v>161</v>
      </c>
      <c r="D45" s="174" t="s">
        <v>74</v>
      </c>
      <c r="E45" s="159"/>
      <c r="F45" s="160"/>
      <c r="G45" s="162">
        <f>ROUND((SUM(L42:L44))/1,3)</f>
        <v>0</v>
      </c>
      <c r="H45" s="162">
        <f>ROUND((SUM(M42:M44))/1,3)</f>
        <v>0</v>
      </c>
      <c r="I45" s="162">
        <f>ROUND((SUM(I42:I44))/1,3)</f>
        <v>0</v>
      </c>
      <c r="J45" s="159"/>
      <c r="K45" s="159"/>
      <c r="L45" s="159">
        <f>ROUND((SUM(L42:L44))/1,3)</f>
        <v>0</v>
      </c>
      <c r="M45" s="159">
        <f>ROUND((SUM(M42:M44))/1,3)</f>
        <v>0</v>
      </c>
      <c r="N45" s="159"/>
      <c r="O45" s="159"/>
      <c r="P45" s="162"/>
      <c r="Q45" s="159"/>
      <c r="R45" s="159"/>
      <c r="S45" s="162">
        <f>ROUND((SUM(S42:S44))/1,3)</f>
        <v>156.934</v>
      </c>
      <c r="T45" s="156"/>
      <c r="U45" s="156"/>
      <c r="V45" s="2">
        <f>ROUND((SUM(V42:V44))/1,3)</f>
        <v>0</v>
      </c>
      <c r="W45" s="156"/>
      <c r="X45" s="156"/>
      <c r="Y45" s="156"/>
      <c r="Z45" s="156"/>
    </row>
    <row r="46" spans="1:22" ht="15">
      <c r="A46" s="1"/>
      <c r="B46" s="1"/>
      <c r="C46" s="1"/>
      <c r="D46" s="1"/>
      <c r="E46" s="1"/>
      <c r="F46" s="152"/>
      <c r="G46" s="152"/>
      <c r="H46" s="152"/>
      <c r="I46" s="152"/>
      <c r="J46" s="1"/>
      <c r="K46" s="1"/>
      <c r="L46" s="1"/>
      <c r="M46" s="1"/>
      <c r="N46" s="1"/>
      <c r="O46" s="1"/>
      <c r="P46" s="1"/>
      <c r="Q46" s="1"/>
      <c r="R46" s="1"/>
      <c r="S46" s="1"/>
      <c r="V46" s="1"/>
    </row>
    <row r="47" spans="1:26" ht="15">
      <c r="A47" s="159"/>
      <c r="B47" s="159"/>
      <c r="C47" s="175" t="s">
        <v>167</v>
      </c>
      <c r="D47" s="174" t="s">
        <v>75</v>
      </c>
      <c r="E47" s="159"/>
      <c r="F47" s="160"/>
      <c r="G47" s="160"/>
      <c r="H47" s="160"/>
      <c r="I47" s="160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6"/>
      <c r="U47" s="156"/>
      <c r="V47" s="159"/>
      <c r="W47" s="156"/>
      <c r="X47" s="156"/>
      <c r="Y47" s="156"/>
      <c r="Z47" s="156"/>
    </row>
    <row r="48" spans="1:26" ht="25.05" customHeight="1">
      <c r="A48" s="188"/>
      <c r="B48" s="184" t="s">
        <v>168</v>
      </c>
      <c r="C48" s="189" t="s">
        <v>169</v>
      </c>
      <c r="D48" s="184" t="s">
        <v>170</v>
      </c>
      <c r="E48" s="184" t="s">
        <v>171</v>
      </c>
      <c r="F48" s="185">
        <v>550.679</v>
      </c>
      <c r="G48" s="190"/>
      <c r="H48" s="190"/>
      <c r="I48" s="185">
        <f>ROUND(F48*(G48+H48),3)</f>
        <v>0</v>
      </c>
      <c r="J48" s="184">
        <f>ROUND(F48*(N48),3)</f>
        <v>0</v>
      </c>
      <c r="K48" s="186">
        <f>ROUND(F48*(O48),3)</f>
        <v>0</v>
      </c>
      <c r="L48" s="186">
        <f>ROUND(F48*(G48),3)</f>
        <v>0</v>
      </c>
      <c r="M48" s="186">
        <f>ROUND(F48*(H48),3)</f>
        <v>0</v>
      </c>
      <c r="N48" s="186">
        <v>0</v>
      </c>
      <c r="O48" s="186"/>
      <c r="P48" s="191">
        <v>0.00453</v>
      </c>
      <c r="Q48" s="191"/>
      <c r="R48" s="191">
        <v>0.00453</v>
      </c>
      <c r="S48" s="186">
        <f>ROUND(F48*(P48),3)</f>
        <v>2.495</v>
      </c>
      <c r="T48" s="187"/>
      <c r="U48" s="187"/>
      <c r="V48" s="191"/>
      <c r="Z48">
        <v>0</v>
      </c>
    </row>
    <row r="49" spans="1:26" ht="25.05" customHeight="1">
      <c r="A49" s="180"/>
      <c r="B49" s="176" t="s">
        <v>162</v>
      </c>
      <c r="C49" s="181" t="s">
        <v>172</v>
      </c>
      <c r="D49" s="176" t="s">
        <v>173</v>
      </c>
      <c r="E49" s="176" t="s">
        <v>115</v>
      </c>
      <c r="F49" s="177">
        <v>498.856</v>
      </c>
      <c r="G49" s="182"/>
      <c r="H49" s="182"/>
      <c r="I49" s="177">
        <f>ROUND(F49*(G49+H49),3)</f>
        <v>0</v>
      </c>
      <c r="J49" s="176">
        <f>ROUND(F49*(N49),3)</f>
        <v>0</v>
      </c>
      <c r="K49" s="178">
        <f>ROUND(F49*(O49),3)</f>
        <v>0</v>
      </c>
      <c r="L49" s="178">
        <f>ROUND(F49*(G49),3)</f>
        <v>0</v>
      </c>
      <c r="M49" s="178">
        <f>ROUND(F49*(H49),3)</f>
        <v>0</v>
      </c>
      <c r="N49" s="178">
        <v>0</v>
      </c>
      <c r="O49" s="178"/>
      <c r="P49" s="183"/>
      <c r="Q49" s="183"/>
      <c r="R49" s="183"/>
      <c r="S49" s="178">
        <f>ROUND(F49*(P49),3)</f>
        <v>0</v>
      </c>
      <c r="T49" s="179"/>
      <c r="U49" s="179"/>
      <c r="V49" s="183"/>
      <c r="Z49">
        <v>0</v>
      </c>
    </row>
    <row r="50" spans="1:26" ht="25.05" customHeight="1">
      <c r="A50" s="188"/>
      <c r="B50" s="184" t="s">
        <v>174</v>
      </c>
      <c r="C50" s="189" t="s">
        <v>175</v>
      </c>
      <c r="D50" s="184" t="s">
        <v>176</v>
      </c>
      <c r="E50" s="184" t="s">
        <v>177</v>
      </c>
      <c r="F50" s="185">
        <v>1.029</v>
      </c>
      <c r="G50" s="190"/>
      <c r="H50" s="190"/>
      <c r="I50" s="185">
        <f>ROUND(F50*(G50+H50),3)</f>
        <v>0</v>
      </c>
      <c r="J50" s="184">
        <f>ROUND(F50*(N50),3)</f>
        <v>0</v>
      </c>
      <c r="K50" s="186">
        <f>ROUND(F50*(O50),3)</f>
        <v>0</v>
      </c>
      <c r="L50" s="186">
        <f>ROUND(F50*(G50),3)</f>
        <v>0</v>
      </c>
      <c r="M50" s="186">
        <f>ROUND(F50*(H50),3)</f>
        <v>0</v>
      </c>
      <c r="N50" s="186">
        <v>0</v>
      </c>
      <c r="O50" s="186"/>
      <c r="P50" s="191">
        <v>0.085</v>
      </c>
      <c r="Q50" s="191"/>
      <c r="R50" s="191">
        <v>0.085</v>
      </c>
      <c r="S50" s="186">
        <f>ROUND(F50*(P50),3)</f>
        <v>0.087</v>
      </c>
      <c r="T50" s="187"/>
      <c r="U50" s="187"/>
      <c r="V50" s="191"/>
      <c r="Z50">
        <v>0</v>
      </c>
    </row>
    <row r="51" spans="1:26" ht="25.05" customHeight="1">
      <c r="A51" s="188"/>
      <c r="B51" s="184" t="s">
        <v>168</v>
      </c>
      <c r="C51" s="189" t="s">
        <v>178</v>
      </c>
      <c r="D51" s="184" t="s">
        <v>179</v>
      </c>
      <c r="E51" s="184" t="s">
        <v>177</v>
      </c>
      <c r="F51" s="185">
        <v>3.06</v>
      </c>
      <c r="G51" s="190"/>
      <c r="H51" s="190"/>
      <c r="I51" s="185">
        <f>ROUND(F51*(G51+H51),3)</f>
        <v>0</v>
      </c>
      <c r="J51" s="184">
        <f>ROUND(F51*(N51),3)</f>
        <v>0</v>
      </c>
      <c r="K51" s="186">
        <f>ROUND(F51*(O51),3)</f>
        <v>0</v>
      </c>
      <c r="L51" s="186">
        <f>ROUND(F51*(G51),3)</f>
        <v>0</v>
      </c>
      <c r="M51" s="186">
        <f>ROUND(F51*(H51),3)</f>
        <v>0</v>
      </c>
      <c r="N51" s="186">
        <v>0</v>
      </c>
      <c r="O51" s="186"/>
      <c r="P51" s="191">
        <v>0.00067</v>
      </c>
      <c r="Q51" s="191"/>
      <c r="R51" s="191">
        <v>0.00067</v>
      </c>
      <c r="S51" s="186">
        <f>ROUND(F51*(P51),3)</f>
        <v>0.002</v>
      </c>
      <c r="T51" s="187"/>
      <c r="U51" s="187"/>
      <c r="V51" s="191"/>
      <c r="Z51">
        <v>0</v>
      </c>
    </row>
    <row r="52" spans="1:26" ht="25.05" customHeight="1">
      <c r="A52" s="180"/>
      <c r="B52" s="176" t="s">
        <v>162</v>
      </c>
      <c r="C52" s="181" t="s">
        <v>180</v>
      </c>
      <c r="D52" s="176" t="s">
        <v>181</v>
      </c>
      <c r="E52" s="176" t="s">
        <v>177</v>
      </c>
      <c r="F52" s="177">
        <v>1</v>
      </c>
      <c r="G52" s="182"/>
      <c r="H52" s="182"/>
      <c r="I52" s="177">
        <f>ROUND(F52*(G52+H52),3)</f>
        <v>0</v>
      </c>
      <c r="J52" s="176">
        <f>ROUND(F52*(N52),3)</f>
        <v>0</v>
      </c>
      <c r="K52" s="178">
        <f>ROUND(F52*(O52),3)</f>
        <v>0</v>
      </c>
      <c r="L52" s="178">
        <f>ROUND(F52*(G52),3)</f>
        <v>0</v>
      </c>
      <c r="M52" s="178">
        <f>ROUND(F52*(H52),3)</f>
        <v>0</v>
      </c>
      <c r="N52" s="178">
        <v>0</v>
      </c>
      <c r="O52" s="178"/>
      <c r="P52" s="183">
        <v>0.00279</v>
      </c>
      <c r="Q52" s="183"/>
      <c r="R52" s="183">
        <v>0.00279</v>
      </c>
      <c r="S52" s="178">
        <f>ROUND(F52*(P52),3)</f>
        <v>0.003</v>
      </c>
      <c r="T52" s="179"/>
      <c r="U52" s="179"/>
      <c r="V52" s="183"/>
      <c r="Z52">
        <v>0</v>
      </c>
    </row>
    <row r="53" spans="1:26" ht="25.05" customHeight="1">
      <c r="A53" s="180"/>
      <c r="B53" s="176" t="s">
        <v>162</v>
      </c>
      <c r="C53" s="181" t="s">
        <v>182</v>
      </c>
      <c r="D53" s="176" t="s">
        <v>183</v>
      </c>
      <c r="E53" s="176" t="s">
        <v>115</v>
      </c>
      <c r="F53" s="177">
        <v>498.856</v>
      </c>
      <c r="G53" s="182"/>
      <c r="H53" s="182"/>
      <c r="I53" s="177">
        <f>ROUND(F53*(G53+H53),3)</f>
        <v>0</v>
      </c>
      <c r="J53" s="176">
        <f>ROUND(F53*(N53),3)</f>
        <v>0</v>
      </c>
      <c r="K53" s="178">
        <f>ROUND(F53*(O53),3)</f>
        <v>0</v>
      </c>
      <c r="L53" s="178">
        <f>ROUND(F53*(G53),3)</f>
        <v>0</v>
      </c>
      <c r="M53" s="178">
        <f>ROUND(F53*(H53),3)</f>
        <v>0</v>
      </c>
      <c r="N53" s="178">
        <v>0</v>
      </c>
      <c r="O53" s="178"/>
      <c r="P53" s="183"/>
      <c r="Q53" s="183"/>
      <c r="R53" s="183"/>
      <c r="S53" s="178">
        <f>ROUND(F53*(P53),3)</f>
        <v>0</v>
      </c>
      <c r="T53" s="179"/>
      <c r="U53" s="179"/>
      <c r="V53" s="183"/>
      <c r="Z53">
        <v>0</v>
      </c>
    </row>
    <row r="54" spans="1:26" ht="25.05" customHeight="1">
      <c r="A54" s="180"/>
      <c r="B54" s="176" t="s">
        <v>162</v>
      </c>
      <c r="C54" s="181" t="s">
        <v>184</v>
      </c>
      <c r="D54" s="176" t="s">
        <v>185</v>
      </c>
      <c r="E54" s="176" t="s">
        <v>115</v>
      </c>
      <c r="F54" s="177">
        <v>498.856</v>
      </c>
      <c r="G54" s="182"/>
      <c r="H54" s="182"/>
      <c r="I54" s="177">
        <f>ROUND(F54*(G54+H54),3)</f>
        <v>0</v>
      </c>
      <c r="J54" s="176">
        <f>ROUND(F54*(N54),3)</f>
        <v>0</v>
      </c>
      <c r="K54" s="178">
        <f>ROUND(F54*(O54),3)</f>
        <v>0</v>
      </c>
      <c r="L54" s="178">
        <f>ROUND(F54*(G54),3)</f>
        <v>0</v>
      </c>
      <c r="M54" s="178">
        <f>ROUND(F54*(H54),3)</f>
        <v>0</v>
      </c>
      <c r="N54" s="178">
        <v>0</v>
      </c>
      <c r="O54" s="178"/>
      <c r="P54" s="183"/>
      <c r="Q54" s="183"/>
      <c r="R54" s="183"/>
      <c r="S54" s="178">
        <f>ROUND(F54*(P54),3)</f>
        <v>0</v>
      </c>
      <c r="T54" s="179"/>
      <c r="U54" s="179"/>
      <c r="V54" s="183"/>
      <c r="Z54">
        <v>0</v>
      </c>
    </row>
    <row r="55" spans="1:26" ht="25.05" customHeight="1">
      <c r="A55" s="180"/>
      <c r="B55" s="176" t="s">
        <v>162</v>
      </c>
      <c r="C55" s="181" t="s">
        <v>186</v>
      </c>
      <c r="D55" s="176" t="s">
        <v>187</v>
      </c>
      <c r="E55" s="176" t="s">
        <v>177</v>
      </c>
      <c r="F55" s="177">
        <v>4</v>
      </c>
      <c r="G55" s="182"/>
      <c r="H55" s="182"/>
      <c r="I55" s="177">
        <f>ROUND(F55*(G55+H55),3)</f>
        <v>0</v>
      </c>
      <c r="J55" s="176">
        <f>ROUND(F55*(N55),3)</f>
        <v>0</v>
      </c>
      <c r="K55" s="178">
        <f>ROUND(F55*(O55),3)</f>
        <v>0</v>
      </c>
      <c r="L55" s="178">
        <f>ROUND(F55*(G55),3)</f>
        <v>0</v>
      </c>
      <c r="M55" s="178">
        <f>ROUND(F55*(H55),3)</f>
        <v>0</v>
      </c>
      <c r="N55" s="178">
        <v>0</v>
      </c>
      <c r="O55" s="178"/>
      <c r="P55" s="183">
        <v>0.020810000000000002</v>
      </c>
      <c r="Q55" s="183"/>
      <c r="R55" s="183">
        <v>0.020810000000000002</v>
      </c>
      <c r="S55" s="178">
        <f>ROUND(F55*(P55),3)</f>
        <v>0.083</v>
      </c>
      <c r="T55" s="179"/>
      <c r="U55" s="179"/>
      <c r="V55" s="183"/>
      <c r="Z55">
        <v>0</v>
      </c>
    </row>
    <row r="56" spans="1:26" ht="25.05" customHeight="1">
      <c r="A56" s="180"/>
      <c r="B56" s="176" t="s">
        <v>162</v>
      </c>
      <c r="C56" s="181" t="s">
        <v>188</v>
      </c>
      <c r="D56" s="176" t="s">
        <v>189</v>
      </c>
      <c r="E56" s="176" t="s">
        <v>177</v>
      </c>
      <c r="F56" s="177">
        <v>1</v>
      </c>
      <c r="G56" s="182"/>
      <c r="H56" s="182"/>
      <c r="I56" s="177">
        <f>ROUND(F56*(G56+H56),3)</f>
        <v>0</v>
      </c>
      <c r="J56" s="176">
        <f>ROUND(F56*(N56),3)</f>
        <v>0</v>
      </c>
      <c r="K56" s="178">
        <f>ROUND(F56*(O56),3)</f>
        <v>0</v>
      </c>
      <c r="L56" s="178">
        <f>ROUND(F56*(G56),3)</f>
        <v>0</v>
      </c>
      <c r="M56" s="178">
        <f>ROUND(F56*(H56),3)</f>
        <v>0</v>
      </c>
      <c r="N56" s="178">
        <v>0</v>
      </c>
      <c r="O56" s="178"/>
      <c r="P56" s="183">
        <v>0.11406</v>
      </c>
      <c r="Q56" s="183"/>
      <c r="R56" s="183">
        <v>0.11406</v>
      </c>
      <c r="S56" s="178">
        <f>ROUND(F56*(P56),3)</f>
        <v>0.114</v>
      </c>
      <c r="T56" s="179"/>
      <c r="U56" s="179"/>
      <c r="V56" s="183"/>
      <c r="Z56">
        <v>0</v>
      </c>
    </row>
    <row r="57" spans="1:26" ht="25.05" customHeight="1">
      <c r="A57" s="188"/>
      <c r="B57" s="184" t="s">
        <v>174</v>
      </c>
      <c r="C57" s="189" t="s">
        <v>190</v>
      </c>
      <c r="D57" s="184" t="s">
        <v>191</v>
      </c>
      <c r="E57" s="184" t="s">
        <v>177</v>
      </c>
      <c r="F57" s="185">
        <v>1</v>
      </c>
      <c r="G57" s="190"/>
      <c r="H57" s="190"/>
      <c r="I57" s="185">
        <f>ROUND(F57*(G57+H57),3)</f>
        <v>0</v>
      </c>
      <c r="J57" s="184">
        <f>ROUND(F57*(N57),3)</f>
        <v>0</v>
      </c>
      <c r="K57" s="186">
        <f>ROUND(F57*(O57),3)</f>
        <v>0</v>
      </c>
      <c r="L57" s="186">
        <f>ROUND(F57*(G57),3)</f>
        <v>0</v>
      </c>
      <c r="M57" s="186">
        <f>ROUND(F57*(H57),3)</f>
        <v>0</v>
      </c>
      <c r="N57" s="186">
        <v>0</v>
      </c>
      <c r="O57" s="186"/>
      <c r="P57" s="191">
        <v>0.016</v>
      </c>
      <c r="Q57" s="191"/>
      <c r="R57" s="191">
        <v>0.016</v>
      </c>
      <c r="S57" s="186">
        <f>ROUND(F57*(P57),3)</f>
        <v>0.016</v>
      </c>
      <c r="T57" s="187"/>
      <c r="U57" s="187"/>
      <c r="V57" s="191"/>
      <c r="Z57">
        <v>0</v>
      </c>
    </row>
    <row r="58" spans="1:26" ht="25.05" customHeight="1">
      <c r="A58" s="188"/>
      <c r="B58" s="184" t="s">
        <v>174</v>
      </c>
      <c r="C58" s="189" t="s">
        <v>192</v>
      </c>
      <c r="D58" s="184" t="s">
        <v>193</v>
      </c>
      <c r="E58" s="184" t="s">
        <v>177</v>
      </c>
      <c r="F58" s="185">
        <v>1</v>
      </c>
      <c r="G58" s="190"/>
      <c r="H58" s="190"/>
      <c r="I58" s="185">
        <f>ROUND(F58*(G58+H58),3)</f>
        <v>0</v>
      </c>
      <c r="J58" s="184">
        <f>ROUND(F58*(N58),3)</f>
        <v>0</v>
      </c>
      <c r="K58" s="186">
        <f>ROUND(F58*(O58),3)</f>
        <v>0</v>
      </c>
      <c r="L58" s="186">
        <f>ROUND(F58*(G58),3)</f>
        <v>0</v>
      </c>
      <c r="M58" s="186">
        <f>ROUND(F58*(H58),3)</f>
        <v>0</v>
      </c>
      <c r="N58" s="186">
        <v>0</v>
      </c>
      <c r="O58" s="186"/>
      <c r="P58" s="191">
        <v>0.0095</v>
      </c>
      <c r="Q58" s="191"/>
      <c r="R58" s="191">
        <v>0.0095</v>
      </c>
      <c r="S58" s="186">
        <f>ROUND(F58*(P58),3)</f>
        <v>0.01</v>
      </c>
      <c r="T58" s="187"/>
      <c r="U58" s="187"/>
      <c r="V58" s="191"/>
      <c r="Z58">
        <v>0</v>
      </c>
    </row>
    <row r="59" spans="1:26" ht="25.05" customHeight="1">
      <c r="A59" s="180"/>
      <c r="B59" s="176" t="s">
        <v>162</v>
      </c>
      <c r="C59" s="181" t="s">
        <v>194</v>
      </c>
      <c r="D59" s="176" t="s">
        <v>195</v>
      </c>
      <c r="E59" s="176" t="s">
        <v>177</v>
      </c>
      <c r="F59" s="177">
        <v>9</v>
      </c>
      <c r="G59" s="182"/>
      <c r="H59" s="182"/>
      <c r="I59" s="177">
        <f>ROUND(F59*(G59+H59),3)</f>
        <v>0</v>
      </c>
      <c r="J59" s="176">
        <f>ROUND(F59*(N59),3)</f>
        <v>0</v>
      </c>
      <c r="K59" s="178">
        <f>ROUND(F59*(O59),3)</f>
        <v>0</v>
      </c>
      <c r="L59" s="178">
        <f>ROUND(F59*(G59),3)</f>
        <v>0</v>
      </c>
      <c r="M59" s="178">
        <f>ROUND(F59*(H59),3)</f>
        <v>0</v>
      </c>
      <c r="N59" s="178">
        <v>0</v>
      </c>
      <c r="O59" s="178"/>
      <c r="P59" s="183">
        <v>0.00023</v>
      </c>
      <c r="Q59" s="183"/>
      <c r="R59" s="183">
        <v>0.00023</v>
      </c>
      <c r="S59" s="178">
        <f>ROUND(F59*(P59),3)</f>
        <v>0.002</v>
      </c>
      <c r="T59" s="179"/>
      <c r="U59" s="179"/>
      <c r="V59" s="183"/>
      <c r="Z59">
        <v>0</v>
      </c>
    </row>
    <row r="60" spans="1:26" ht="25.05" customHeight="1">
      <c r="A60" s="188"/>
      <c r="B60" s="184" t="s">
        <v>196</v>
      </c>
      <c r="C60" s="189" t="s">
        <v>197</v>
      </c>
      <c r="D60" s="184" t="s">
        <v>198</v>
      </c>
      <c r="E60" s="184" t="s">
        <v>177</v>
      </c>
      <c r="F60" s="185">
        <v>9</v>
      </c>
      <c r="G60" s="190"/>
      <c r="H60" s="190"/>
      <c r="I60" s="185">
        <f>ROUND(F60*(G60+H60),3)</f>
        <v>0</v>
      </c>
      <c r="J60" s="184">
        <f>ROUND(F60*(N60),3)</f>
        <v>0</v>
      </c>
      <c r="K60" s="186">
        <f>ROUND(F60*(O60),3)</f>
        <v>0</v>
      </c>
      <c r="L60" s="186">
        <f>ROUND(F60*(G60),3)</f>
        <v>0</v>
      </c>
      <c r="M60" s="186">
        <f>ROUND(F60*(H60),3)</f>
        <v>0</v>
      </c>
      <c r="N60" s="186">
        <v>0</v>
      </c>
      <c r="O60" s="186"/>
      <c r="P60" s="191">
        <v>0.0162</v>
      </c>
      <c r="Q60" s="191"/>
      <c r="R60" s="191">
        <v>0.0162</v>
      </c>
      <c r="S60" s="186">
        <f>ROUND(F60*(P60),3)</f>
        <v>0.146</v>
      </c>
      <c r="T60" s="187"/>
      <c r="U60" s="187"/>
      <c r="V60" s="191"/>
      <c r="Z60">
        <v>0</v>
      </c>
    </row>
    <row r="61" spans="1:26" ht="15">
      <c r="A61" s="159"/>
      <c r="B61" s="159"/>
      <c r="C61" s="175" t="s">
        <v>167</v>
      </c>
      <c r="D61" s="174" t="s">
        <v>75</v>
      </c>
      <c r="E61" s="159"/>
      <c r="F61" s="160"/>
      <c r="G61" s="162">
        <f>ROUND((SUM(L47:L60))/1,3)</f>
        <v>0</v>
      </c>
      <c r="H61" s="162">
        <f>ROUND((SUM(M47:M60))/1,3)</f>
        <v>0</v>
      </c>
      <c r="I61" s="162">
        <f>ROUND((SUM(I47:I60))/1,3)</f>
        <v>0</v>
      </c>
      <c r="J61" s="159"/>
      <c r="K61" s="159"/>
      <c r="L61" s="159">
        <f>ROUND((SUM(L47:L60))/1,3)</f>
        <v>0</v>
      </c>
      <c r="M61" s="159">
        <f>ROUND((SUM(M47:M60))/1,3)</f>
        <v>0</v>
      </c>
      <c r="N61" s="159"/>
      <c r="O61" s="159"/>
      <c r="P61" s="162"/>
      <c r="Q61" s="159"/>
      <c r="R61" s="159"/>
      <c r="S61" s="162">
        <f>ROUND((SUM(S47:S60))/1,3)</f>
        <v>2.958</v>
      </c>
      <c r="T61" s="156"/>
      <c r="U61" s="156"/>
      <c r="V61" s="2">
        <f>ROUND((SUM(V47:V60))/1,3)</f>
        <v>0</v>
      </c>
      <c r="W61" s="156"/>
      <c r="X61" s="156"/>
      <c r="Y61" s="156"/>
      <c r="Z61" s="156"/>
    </row>
    <row r="62" spans="1:22" ht="15">
      <c r="A62" s="1"/>
      <c r="B62" s="1"/>
      <c r="C62" s="1"/>
      <c r="D62" s="1"/>
      <c r="E62" s="1"/>
      <c r="F62" s="152"/>
      <c r="G62" s="152"/>
      <c r="H62" s="152"/>
      <c r="I62" s="152"/>
      <c r="J62" s="1"/>
      <c r="K62" s="1"/>
      <c r="L62" s="1"/>
      <c r="M62" s="1"/>
      <c r="N62" s="1"/>
      <c r="O62" s="1"/>
      <c r="P62" s="1"/>
      <c r="Q62" s="1"/>
      <c r="R62" s="1"/>
      <c r="S62" s="1"/>
      <c r="V62" s="1"/>
    </row>
    <row r="63" spans="1:26" ht="15">
      <c r="A63" s="159"/>
      <c r="B63" s="159"/>
      <c r="C63" s="175" t="s">
        <v>199</v>
      </c>
      <c r="D63" s="174" t="s">
        <v>76</v>
      </c>
      <c r="E63" s="159"/>
      <c r="F63" s="160"/>
      <c r="G63" s="160"/>
      <c r="H63" s="160"/>
      <c r="I63" s="160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6"/>
      <c r="U63" s="156"/>
      <c r="V63" s="159"/>
      <c r="W63" s="156"/>
      <c r="X63" s="156"/>
      <c r="Y63" s="156"/>
      <c r="Z63" s="156"/>
    </row>
    <row r="64" spans="1:26" ht="25.05" customHeight="1">
      <c r="A64" s="180"/>
      <c r="B64" s="176" t="s">
        <v>99</v>
      </c>
      <c r="C64" s="181" t="s">
        <v>200</v>
      </c>
      <c r="D64" s="176" t="s">
        <v>201</v>
      </c>
      <c r="E64" s="176" t="s">
        <v>202</v>
      </c>
      <c r="F64" s="177">
        <v>836.258</v>
      </c>
      <c r="G64" s="182"/>
      <c r="H64" s="182"/>
      <c r="I64" s="177">
        <f>ROUND(F64*(G64+H64),3)</f>
        <v>0</v>
      </c>
      <c r="J64" s="176">
        <f>ROUND(F64*(N64),3)</f>
        <v>0</v>
      </c>
      <c r="K64" s="178">
        <f>ROUND(F64*(O64),3)</f>
        <v>0</v>
      </c>
      <c r="L64" s="178">
        <f>ROUND(F64*(G64),3)</f>
        <v>0</v>
      </c>
      <c r="M64" s="178">
        <f>ROUND(F64*(H64),3)</f>
        <v>0</v>
      </c>
      <c r="N64" s="178">
        <v>0</v>
      </c>
      <c r="O64" s="178"/>
      <c r="P64" s="183"/>
      <c r="Q64" s="183"/>
      <c r="R64" s="183"/>
      <c r="S64" s="178">
        <f>ROUND(F64*(P64),3)</f>
        <v>0</v>
      </c>
      <c r="T64" s="179"/>
      <c r="U64" s="179"/>
      <c r="V64" s="183"/>
      <c r="Z64">
        <v>0</v>
      </c>
    </row>
    <row r="65" spans="1:26" ht="25.05" customHeight="1">
      <c r="A65" s="180"/>
      <c r="B65" s="176" t="s">
        <v>99</v>
      </c>
      <c r="C65" s="181" t="s">
        <v>203</v>
      </c>
      <c r="D65" s="176" t="s">
        <v>204</v>
      </c>
      <c r="E65" s="176" t="s">
        <v>202</v>
      </c>
      <c r="F65" s="177">
        <v>386.35</v>
      </c>
      <c r="G65" s="182"/>
      <c r="H65" s="182"/>
      <c r="I65" s="177">
        <f>ROUND(F65*(G65+H65),3)</f>
        <v>0</v>
      </c>
      <c r="J65" s="176">
        <f>ROUND(F65*(N65),3)</f>
        <v>0</v>
      </c>
      <c r="K65" s="178">
        <f>ROUND(F65*(O65),3)</f>
        <v>0</v>
      </c>
      <c r="L65" s="178">
        <f>ROUND(F65*(G65),3)</f>
        <v>0</v>
      </c>
      <c r="M65" s="178">
        <f>ROUND(F65*(H65),3)</f>
        <v>0</v>
      </c>
      <c r="N65" s="178">
        <v>0</v>
      </c>
      <c r="O65" s="178"/>
      <c r="P65" s="183"/>
      <c r="Q65" s="183"/>
      <c r="R65" s="183"/>
      <c r="S65" s="178">
        <f>ROUND(F65*(P65),3)</f>
        <v>0</v>
      </c>
      <c r="T65" s="179"/>
      <c r="U65" s="179"/>
      <c r="V65" s="183"/>
      <c r="Z65">
        <v>0</v>
      </c>
    </row>
    <row r="66" spans="1:26" ht="15">
      <c r="A66" s="159"/>
      <c r="B66" s="159"/>
      <c r="C66" s="175" t="s">
        <v>199</v>
      </c>
      <c r="D66" s="174" t="s">
        <v>76</v>
      </c>
      <c r="E66" s="159"/>
      <c r="F66" s="160"/>
      <c r="G66" s="162">
        <f>ROUND((SUM(L63:L65))/1,3)</f>
        <v>0</v>
      </c>
      <c r="H66" s="162">
        <f>ROUND((SUM(M63:M65))/1,3)</f>
        <v>0</v>
      </c>
      <c r="I66" s="162">
        <f>ROUND((SUM(I63:I65))/1,3)</f>
        <v>0</v>
      </c>
      <c r="J66" s="159"/>
      <c r="K66" s="159"/>
      <c r="L66" s="159">
        <f>ROUND((SUM(L63:L65))/1,3)</f>
        <v>0</v>
      </c>
      <c r="M66" s="159">
        <f>ROUND((SUM(M63:M65))/1,3)</f>
        <v>0</v>
      </c>
      <c r="N66" s="159"/>
      <c r="O66" s="159"/>
      <c r="P66" s="162"/>
      <c r="Q66" s="159"/>
      <c r="R66" s="159"/>
      <c r="S66" s="162">
        <f>ROUND((SUM(S63:S65))/1,3)</f>
        <v>0</v>
      </c>
      <c r="T66" s="156"/>
      <c r="U66" s="156"/>
      <c r="V66" s="2">
        <f>ROUND((SUM(V63:V65))/1,3)</f>
        <v>0</v>
      </c>
      <c r="W66" s="156"/>
      <c r="X66" s="156"/>
      <c r="Y66" s="156"/>
      <c r="Z66" s="156"/>
    </row>
    <row r="67" spans="1:22" ht="15">
      <c r="A67" s="1"/>
      <c r="B67" s="1"/>
      <c r="C67" s="1"/>
      <c r="D67" s="1"/>
      <c r="E67" s="1"/>
      <c r="F67" s="152"/>
      <c r="G67" s="152"/>
      <c r="H67" s="152"/>
      <c r="I67" s="152"/>
      <c r="J67" s="1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6" ht="15">
      <c r="A68" s="159"/>
      <c r="B68" s="159"/>
      <c r="C68" s="175" t="s">
        <v>205</v>
      </c>
      <c r="D68" s="174" t="s">
        <v>77</v>
      </c>
      <c r="E68" s="159"/>
      <c r="F68" s="160"/>
      <c r="G68" s="160"/>
      <c r="H68" s="160"/>
      <c r="I68" s="160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6"/>
      <c r="U68" s="156"/>
      <c r="V68" s="159"/>
      <c r="W68" s="156"/>
      <c r="X68" s="156"/>
      <c r="Y68" s="156"/>
      <c r="Z68" s="156"/>
    </row>
    <row r="69" spans="1:26" ht="25.05" customHeight="1">
      <c r="A69" s="180"/>
      <c r="B69" s="176" t="s">
        <v>162</v>
      </c>
      <c r="C69" s="181" t="s">
        <v>206</v>
      </c>
      <c r="D69" s="176" t="s">
        <v>207</v>
      </c>
      <c r="E69" s="176" t="s">
        <v>202</v>
      </c>
      <c r="F69" s="177">
        <v>120.962</v>
      </c>
      <c r="G69" s="182"/>
      <c r="H69" s="182"/>
      <c r="I69" s="177">
        <f>ROUND(F69*(G69+H69),3)</f>
        <v>0</v>
      </c>
      <c r="J69" s="176">
        <f>ROUND(F69*(N69),3)</f>
        <v>0</v>
      </c>
      <c r="K69" s="178">
        <f>ROUND(F69*(O69),3)</f>
        <v>0</v>
      </c>
      <c r="L69" s="178">
        <f>ROUND(F69*(G69),3)</f>
        <v>0</v>
      </c>
      <c r="M69" s="178">
        <f>ROUND(F69*(H69),3)</f>
        <v>0</v>
      </c>
      <c r="N69" s="178">
        <v>0</v>
      </c>
      <c r="O69" s="178"/>
      <c r="P69" s="183"/>
      <c r="Q69" s="183"/>
      <c r="R69" s="183"/>
      <c r="S69" s="178">
        <f>ROUND(F69*(P69),3)</f>
        <v>0</v>
      </c>
      <c r="T69" s="179"/>
      <c r="U69" s="179"/>
      <c r="V69" s="183"/>
      <c r="Z69">
        <v>0</v>
      </c>
    </row>
    <row r="70" spans="1:26" ht="15">
      <c r="A70" s="159"/>
      <c r="B70" s="159"/>
      <c r="C70" s="175" t="s">
        <v>205</v>
      </c>
      <c r="D70" s="174" t="s">
        <v>77</v>
      </c>
      <c r="E70" s="159"/>
      <c r="F70" s="160"/>
      <c r="G70" s="162">
        <f>ROUND((SUM(L68:L69))/1,3)</f>
        <v>0</v>
      </c>
      <c r="H70" s="162">
        <f>ROUND((SUM(M68:M69))/1,3)</f>
        <v>0</v>
      </c>
      <c r="I70" s="162">
        <f>ROUND((SUM(I68:I69))/1,3)</f>
        <v>0</v>
      </c>
      <c r="J70" s="159"/>
      <c r="K70" s="159"/>
      <c r="L70" s="159">
        <f>ROUND((SUM(L68:L69))/1,3)</f>
        <v>0</v>
      </c>
      <c r="M70" s="159">
        <f>ROUND((SUM(M68:M69))/1,3)</f>
        <v>0</v>
      </c>
      <c r="N70" s="159"/>
      <c r="O70" s="159"/>
      <c r="P70" s="162"/>
      <c r="Q70" s="159"/>
      <c r="R70" s="159"/>
      <c r="S70" s="162">
        <f>ROUND((SUM(S68:S69))/1,3)</f>
        <v>0</v>
      </c>
      <c r="T70" s="156"/>
      <c r="U70" s="156"/>
      <c r="V70" s="2">
        <f>ROUND((SUM(V68:V69))/1,3)</f>
        <v>0</v>
      </c>
      <c r="W70" s="156"/>
      <c r="X70" s="156"/>
      <c r="Y70" s="156"/>
      <c r="Z70" s="156"/>
    </row>
    <row r="71" spans="1:22" ht="15">
      <c r="A71" s="1"/>
      <c r="B71" s="1"/>
      <c r="C71" s="1"/>
      <c r="D71" s="1"/>
      <c r="E71" s="1"/>
      <c r="F71" s="152"/>
      <c r="G71" s="152"/>
      <c r="H71" s="152"/>
      <c r="I71" s="152"/>
      <c r="J71" s="1"/>
      <c r="K71" s="1"/>
      <c r="L71" s="1"/>
      <c r="M71" s="1"/>
      <c r="N71" s="1"/>
      <c r="O71" s="1"/>
      <c r="P71" s="1"/>
      <c r="Q71" s="1"/>
      <c r="R71" s="1"/>
      <c r="S71" s="1"/>
      <c r="V71" s="1"/>
    </row>
    <row r="72" spans="1:22" ht="15">
      <c r="A72" s="159"/>
      <c r="B72" s="159"/>
      <c r="C72" s="159"/>
      <c r="D72" s="2" t="s">
        <v>72</v>
      </c>
      <c r="E72" s="159"/>
      <c r="F72" s="160"/>
      <c r="G72" s="162">
        <f>ROUND((SUM(L9:L71))/2,3)</f>
        <v>0</v>
      </c>
      <c r="H72" s="162">
        <f>ROUND((SUM(M9:M71))/2,3)</f>
        <v>0</v>
      </c>
      <c r="I72" s="162">
        <f>ROUND((SUM(I9:I71))/2,3)</f>
        <v>0</v>
      </c>
      <c r="J72" s="192"/>
      <c r="K72" s="159"/>
      <c r="L72" s="160">
        <f>ROUND((SUM(L9:L71))/2,3)</f>
        <v>0</v>
      </c>
      <c r="M72" s="160">
        <f>ROUND((SUM(M9:M71))/2,3)</f>
        <v>0</v>
      </c>
      <c r="N72" s="159"/>
      <c r="O72" s="159"/>
      <c r="P72" s="162"/>
      <c r="Q72" s="159"/>
      <c r="R72" s="159"/>
      <c r="S72" s="162">
        <f>ROUND((SUM(S9:S71))/2,3)</f>
        <v>162.316</v>
      </c>
      <c r="T72" s="156"/>
      <c r="U72" s="156"/>
      <c r="V72" s="2">
        <f>ROUND((SUM(V9:V71))/2,3)</f>
        <v>0</v>
      </c>
    </row>
    <row r="73" spans="1:22" ht="15">
      <c r="A73" s="1"/>
      <c r="B73" s="1"/>
      <c r="C73" s="1"/>
      <c r="D73" s="1"/>
      <c r="E73" s="1"/>
      <c r="F73" s="152"/>
      <c r="G73" s="152"/>
      <c r="H73" s="152"/>
      <c r="I73" s="152"/>
      <c r="J73" s="1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6" ht="15">
      <c r="A74" s="159"/>
      <c r="B74" s="159"/>
      <c r="C74" s="159"/>
      <c r="D74" s="2" t="s">
        <v>78</v>
      </c>
      <c r="E74" s="159"/>
      <c r="F74" s="160"/>
      <c r="G74" s="160"/>
      <c r="H74" s="160"/>
      <c r="I74" s="160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6"/>
      <c r="U74" s="156"/>
      <c r="V74" s="159"/>
      <c r="W74" s="156"/>
      <c r="X74" s="156"/>
      <c r="Y74" s="156"/>
      <c r="Z74" s="156"/>
    </row>
    <row r="75" spans="1:26" ht="15">
      <c r="A75" s="159"/>
      <c r="B75" s="159"/>
      <c r="C75" s="175" t="s">
        <v>208</v>
      </c>
      <c r="D75" s="174" t="s">
        <v>79</v>
      </c>
      <c r="E75" s="159"/>
      <c r="F75" s="160"/>
      <c r="G75" s="160"/>
      <c r="H75" s="160"/>
      <c r="I75" s="160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6"/>
      <c r="U75" s="156"/>
      <c r="V75" s="159"/>
      <c r="W75" s="156"/>
      <c r="X75" s="156"/>
      <c r="Y75" s="156"/>
      <c r="Z75" s="156"/>
    </row>
    <row r="76" spans="1:26" ht="25.05" customHeight="1">
      <c r="A76" s="180"/>
      <c r="B76" s="176" t="s">
        <v>209</v>
      </c>
      <c r="C76" s="181" t="s">
        <v>210</v>
      </c>
      <c r="D76" s="176" t="s">
        <v>211</v>
      </c>
      <c r="E76" s="176" t="s">
        <v>109</v>
      </c>
      <c r="F76" s="177">
        <v>22.5</v>
      </c>
      <c r="G76" s="182"/>
      <c r="H76" s="182"/>
      <c r="I76" s="177">
        <f>ROUND(F76*(G76+H76),3)</f>
        <v>0</v>
      </c>
      <c r="J76" s="176">
        <f>ROUND(F76*(N76),3)</f>
        <v>0</v>
      </c>
      <c r="K76" s="178">
        <f>ROUND(F76*(O76),3)</f>
        <v>0</v>
      </c>
      <c r="L76" s="178">
        <f>ROUND(F76*(G76),3)</f>
        <v>0</v>
      </c>
      <c r="M76" s="178">
        <f>ROUND(F76*(H76),3)</f>
        <v>0</v>
      </c>
      <c r="N76" s="178">
        <v>0</v>
      </c>
      <c r="O76" s="178"/>
      <c r="P76" s="183"/>
      <c r="Q76" s="183"/>
      <c r="R76" s="183"/>
      <c r="S76" s="178">
        <f>ROUND(F76*(P76),3)</f>
        <v>0</v>
      </c>
      <c r="T76" s="179"/>
      <c r="U76" s="179"/>
      <c r="V76" s="183"/>
      <c r="Z76">
        <v>0</v>
      </c>
    </row>
    <row r="77" spans="1:26" ht="15">
      <c r="A77" s="159"/>
      <c r="B77" s="159"/>
      <c r="C77" s="175" t="s">
        <v>208</v>
      </c>
      <c r="D77" s="174" t="s">
        <v>79</v>
      </c>
      <c r="E77" s="159"/>
      <c r="F77" s="160"/>
      <c r="G77" s="162">
        <f>ROUND((SUM(L75:L76))/1,3)</f>
        <v>0</v>
      </c>
      <c r="H77" s="162">
        <f>ROUND((SUM(M75:M76))/1,3)</f>
        <v>0</v>
      </c>
      <c r="I77" s="162">
        <f>ROUND((SUM(I75:I76))/1,3)</f>
        <v>0</v>
      </c>
      <c r="J77" s="159"/>
      <c r="K77" s="159"/>
      <c r="L77" s="159">
        <f>ROUND((SUM(L75:L76))/1,3)</f>
        <v>0</v>
      </c>
      <c r="M77" s="159">
        <f>ROUND((SUM(M75:M76))/1,3)</f>
        <v>0</v>
      </c>
      <c r="N77" s="159"/>
      <c r="O77" s="159"/>
      <c r="P77" s="162"/>
      <c r="Q77" s="159"/>
      <c r="R77" s="159"/>
      <c r="S77" s="162">
        <f>ROUND((SUM(S75:S76))/1,3)</f>
        <v>0</v>
      </c>
      <c r="T77" s="156"/>
      <c r="U77" s="156"/>
      <c r="V77" s="2">
        <f>ROUND((SUM(V75:V76))/1,3)</f>
        <v>0</v>
      </c>
      <c r="W77" s="156"/>
      <c r="X77" s="156"/>
      <c r="Y77" s="156"/>
      <c r="Z77" s="156"/>
    </row>
    <row r="78" spans="1:22" ht="15">
      <c r="A78" s="1"/>
      <c r="B78" s="1"/>
      <c r="C78" s="1"/>
      <c r="D78" s="1"/>
      <c r="E78" s="1"/>
      <c r="F78" s="152"/>
      <c r="G78" s="152"/>
      <c r="H78" s="152"/>
      <c r="I78" s="152"/>
      <c r="J78" s="1"/>
      <c r="K78" s="1"/>
      <c r="L78" s="1"/>
      <c r="M78" s="1"/>
      <c r="N78" s="1"/>
      <c r="O78" s="1"/>
      <c r="P78" s="1"/>
      <c r="Q78" s="1"/>
      <c r="R78" s="1"/>
      <c r="S78" s="1"/>
      <c r="V78" s="1"/>
    </row>
    <row r="79" spans="1:26" ht="15">
      <c r="A79" s="159"/>
      <c r="B79" s="159"/>
      <c r="C79" s="175" t="s">
        <v>212</v>
      </c>
      <c r="D79" s="174" t="s">
        <v>80</v>
      </c>
      <c r="E79" s="159"/>
      <c r="F79" s="160"/>
      <c r="G79" s="160"/>
      <c r="H79" s="160"/>
      <c r="I79" s="160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6"/>
      <c r="U79" s="156"/>
      <c r="V79" s="159"/>
      <c r="W79" s="156"/>
      <c r="X79" s="156"/>
      <c r="Y79" s="156"/>
      <c r="Z79" s="156"/>
    </row>
    <row r="80" spans="1:26" ht="25.05" customHeight="1">
      <c r="A80" s="180"/>
      <c r="B80" s="176" t="s">
        <v>213</v>
      </c>
      <c r="C80" s="181" t="s">
        <v>214</v>
      </c>
      <c r="D80" s="176" t="s">
        <v>215</v>
      </c>
      <c r="E80" s="176" t="s">
        <v>115</v>
      </c>
      <c r="F80" s="177">
        <v>498.856</v>
      </c>
      <c r="G80" s="182"/>
      <c r="H80" s="182"/>
      <c r="I80" s="177">
        <f>ROUND(F80*(G80+H80),3)</f>
        <v>0</v>
      </c>
      <c r="J80" s="176">
        <f>ROUND(F80*(N80),3)</f>
        <v>0</v>
      </c>
      <c r="K80" s="178">
        <f>ROUND(F80*(O80),3)</f>
        <v>0</v>
      </c>
      <c r="L80" s="178">
        <f>ROUND(F80*(G80),3)</f>
        <v>0</v>
      </c>
      <c r="M80" s="178">
        <f>ROUND(F80*(H80),3)</f>
        <v>0</v>
      </c>
      <c r="N80" s="178">
        <v>0</v>
      </c>
      <c r="O80" s="178"/>
      <c r="P80" s="183"/>
      <c r="Q80" s="183"/>
      <c r="R80" s="183"/>
      <c r="S80" s="178">
        <f>ROUND(F80*(P80),3)</f>
        <v>0</v>
      </c>
      <c r="T80" s="179"/>
      <c r="U80" s="179"/>
      <c r="V80" s="183"/>
      <c r="Z80">
        <v>0</v>
      </c>
    </row>
    <row r="81" spans="1:26" ht="25.05" customHeight="1">
      <c r="A81" s="188"/>
      <c r="B81" s="184" t="s">
        <v>168</v>
      </c>
      <c r="C81" s="189" t="s">
        <v>216</v>
      </c>
      <c r="D81" s="184" t="s">
        <v>217</v>
      </c>
      <c r="E81" s="184" t="s">
        <v>115</v>
      </c>
      <c r="F81" s="185">
        <v>498.856</v>
      </c>
      <c r="G81" s="190"/>
      <c r="H81" s="190"/>
      <c r="I81" s="185">
        <f>ROUND(F81*(G81+H81),3)</f>
        <v>0</v>
      </c>
      <c r="J81" s="184">
        <f>ROUND(F81*(N81),3)</f>
        <v>0</v>
      </c>
      <c r="K81" s="186">
        <f>ROUND(F81*(O81),3)</f>
        <v>0</v>
      </c>
      <c r="L81" s="186">
        <f>ROUND(F81*(G81),3)</f>
        <v>0</v>
      </c>
      <c r="M81" s="186">
        <f>ROUND(F81*(H81),3)</f>
        <v>0</v>
      </c>
      <c r="N81" s="186">
        <v>0</v>
      </c>
      <c r="O81" s="186"/>
      <c r="P81" s="191">
        <v>0.00021</v>
      </c>
      <c r="Q81" s="191"/>
      <c r="R81" s="191">
        <v>0.00021</v>
      </c>
      <c r="S81" s="186">
        <f>ROUND(F81*(P81),3)</f>
        <v>0.105</v>
      </c>
      <c r="T81" s="187"/>
      <c r="U81" s="187"/>
      <c r="V81" s="191"/>
      <c r="Z81">
        <v>0</v>
      </c>
    </row>
    <row r="82" spans="1:26" ht="25.05" customHeight="1">
      <c r="A82" s="188"/>
      <c r="B82" s="184" t="s">
        <v>218</v>
      </c>
      <c r="C82" s="189" t="s">
        <v>219</v>
      </c>
      <c r="D82" s="184" t="s">
        <v>220</v>
      </c>
      <c r="E82" s="184" t="s">
        <v>221</v>
      </c>
      <c r="F82" s="185">
        <v>555.32</v>
      </c>
      <c r="G82" s="190"/>
      <c r="H82" s="190"/>
      <c r="I82" s="185">
        <f>ROUND(F82*(G82+H82),3)</f>
        <v>0</v>
      </c>
      <c r="J82" s="184">
        <f>ROUND(F82*(N82),3)</f>
        <v>0</v>
      </c>
      <c r="K82" s="186">
        <f>ROUND(F82*(O82),3)</f>
        <v>0</v>
      </c>
      <c r="L82" s="186">
        <f>ROUND(F82*(G82),3)</f>
        <v>0</v>
      </c>
      <c r="M82" s="186">
        <f>ROUND(F82*(H82),3)</f>
        <v>0</v>
      </c>
      <c r="N82" s="186">
        <v>0</v>
      </c>
      <c r="O82" s="186"/>
      <c r="P82" s="191">
        <v>0.001</v>
      </c>
      <c r="Q82" s="191"/>
      <c r="R82" s="191">
        <v>0.001</v>
      </c>
      <c r="S82" s="186">
        <f>ROUND(F82*(P82),3)</f>
        <v>0.555</v>
      </c>
      <c r="T82" s="187"/>
      <c r="U82" s="187"/>
      <c r="V82" s="191"/>
      <c r="Z82">
        <v>0</v>
      </c>
    </row>
    <row r="83" spans="1:22" ht="15">
      <c r="A83" s="159"/>
      <c r="B83" s="159"/>
      <c r="C83" s="174">
        <v>946</v>
      </c>
      <c r="D83" s="174" t="s">
        <v>80</v>
      </c>
      <c r="E83" s="159"/>
      <c r="F83" s="160"/>
      <c r="G83" s="162">
        <f>ROUND((SUM(L79:L82))/1,3)</f>
        <v>0</v>
      </c>
      <c r="H83" s="162">
        <f>ROUND((SUM(M79:M82))/1,3)</f>
        <v>0</v>
      </c>
      <c r="I83" s="162">
        <f>ROUND((SUM(I79:I82))/1,3)</f>
        <v>0</v>
      </c>
      <c r="J83" s="159"/>
      <c r="K83" s="159"/>
      <c r="L83" s="159">
        <f>ROUND((SUM(L79:L82))/1,3)</f>
        <v>0</v>
      </c>
      <c r="M83" s="159">
        <f>ROUND((SUM(M79:M82))/1,3)</f>
        <v>0</v>
      </c>
      <c r="N83" s="159"/>
      <c r="O83" s="159"/>
      <c r="P83" s="162"/>
      <c r="Q83" s="1"/>
      <c r="R83" s="1"/>
      <c r="S83" s="162">
        <f>ROUND((SUM(S79:S82))/1,3)</f>
        <v>0.66</v>
      </c>
      <c r="T83" s="193"/>
      <c r="U83" s="193"/>
      <c r="V83" s="2">
        <f>ROUND((SUM(V79:V82))/1,3)</f>
        <v>0</v>
      </c>
    </row>
    <row r="84" spans="1:22" ht="15">
      <c r="A84" s="1"/>
      <c r="B84" s="1"/>
      <c r="C84" s="1"/>
      <c r="D84" s="1"/>
      <c r="E84" s="1"/>
      <c r="F84" s="152"/>
      <c r="G84" s="152"/>
      <c r="H84" s="152"/>
      <c r="I84" s="152"/>
      <c r="J84" s="1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2" ht="15">
      <c r="A85" s="159"/>
      <c r="B85" s="159"/>
      <c r="C85" s="159"/>
      <c r="D85" s="2" t="s">
        <v>78</v>
      </c>
      <c r="E85" s="159"/>
      <c r="F85" s="160"/>
      <c r="G85" s="162">
        <f>ROUND((SUM(L74:L84))/2,3)</f>
        <v>0</v>
      </c>
      <c r="H85" s="162">
        <f>ROUND((SUM(M74:M84))/2,3)</f>
        <v>0</v>
      </c>
      <c r="I85" s="162">
        <f>ROUND((SUM(I74:I84))/2,3)</f>
        <v>0</v>
      </c>
      <c r="J85" s="159"/>
      <c r="K85" s="159"/>
      <c r="L85" s="159">
        <f>ROUND((SUM(L74:L84))/2,3)</f>
        <v>0</v>
      </c>
      <c r="M85" s="159">
        <f>ROUND((SUM(M74:M84))/2,3)</f>
        <v>0</v>
      </c>
      <c r="N85" s="159"/>
      <c r="O85" s="159"/>
      <c r="P85" s="162"/>
      <c r="Q85" s="1"/>
      <c r="R85" s="1"/>
      <c r="S85" s="162">
        <f>ROUND((SUM(S74:S84))/2,3)</f>
        <v>0.66</v>
      </c>
      <c r="V85" s="2">
        <f>ROUND((SUM(V74:V84))/2,3)</f>
        <v>0</v>
      </c>
    </row>
    <row r="86" spans="1:26" ht="15">
      <c r="A86" s="195"/>
      <c r="B86" s="195"/>
      <c r="C86" s="195"/>
      <c r="D86" s="195" t="s">
        <v>81</v>
      </c>
      <c r="E86" s="195"/>
      <c r="F86" s="196"/>
      <c r="G86" s="196">
        <f>ROUND((SUM(L9:L85))/3,3)</f>
        <v>0</v>
      </c>
      <c r="H86" s="196">
        <f>ROUND((SUM(M9:M85))/3,3)</f>
        <v>0</v>
      </c>
      <c r="I86" s="196">
        <f>ROUND((SUM(I9:I85))/3,3)</f>
        <v>0</v>
      </c>
      <c r="J86" s="195"/>
      <c r="K86" s="196">
        <f>ROUND((SUM(K9:K85))/3,3)</f>
        <v>0</v>
      </c>
      <c r="L86" s="195">
        <f>ROUND((SUM(L9:L85))/3,3)</f>
        <v>0</v>
      </c>
      <c r="M86" s="195">
        <f>ROUND((SUM(M9:M85))/3,3)</f>
        <v>0</v>
      </c>
      <c r="N86" s="195"/>
      <c r="O86" s="195"/>
      <c r="P86" s="196"/>
      <c r="Q86" s="195"/>
      <c r="R86" s="196"/>
      <c r="S86" s="196">
        <f>ROUND((SUM(S9:S85))/3,3)</f>
        <v>162.976</v>
      </c>
      <c r="T86" s="197"/>
      <c r="U86" s="197"/>
      <c r="V86" s="195">
        <f>ROUND((SUM(V9:V85))/3,3)</f>
        <v>0</v>
      </c>
      <c r="X86" s="194"/>
      <c r="Y86">
        <f>(SUM(Y9:Y85))</f>
        <v>0</v>
      </c>
      <c r="Z86">
        <f>(SUM(Z9:Z85))</f>
        <v>0</v>
      </c>
    </row>
  </sheetData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Rovné, V. Hrušov - Zásobovanie vodou / SO 06 Zásobné potrubie Vyšný Hrušov</oddHeader>
    <oddFooter xml:space="preserve">&amp;L&amp;7Spracované systémom Systematic® Kalkulus, tel.: 051 77 10 585&amp;RStrana &amp;P z &amp;N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0F781-E538-4829-AB68-3530C764015C}">
  <dimension ref="A1:Z41"/>
  <sheetViews>
    <sheetView workbookViewId="0" topLeftCell="A1"/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8.8515625" style="0" customWidth="1"/>
    <col min="28" max="16384" width="8.8515625" style="0" hidden="1" customWidth="1"/>
  </cols>
  <sheetData>
    <row r="1" spans="1:23" ht="28.05" customHeight="1" thickBot="1">
      <c r="A1" s="3"/>
      <c r="B1" s="14"/>
      <c r="C1" s="14"/>
      <c r="D1" s="14"/>
      <c r="E1" s="14"/>
      <c r="F1" s="15" t="s">
        <v>17</v>
      </c>
      <c r="G1" s="14"/>
      <c r="H1" s="14"/>
      <c r="I1" s="14"/>
      <c r="J1" s="14"/>
      <c r="W1">
        <v>30.126</v>
      </c>
    </row>
    <row r="2" spans="1:10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10" ht="18" customHeight="1">
      <c r="A3" s="13"/>
      <c r="B3" s="34" t="s">
        <v>222</v>
      </c>
      <c r="C3" s="35"/>
      <c r="D3" s="36"/>
      <c r="E3" s="36"/>
      <c r="F3" s="36"/>
      <c r="G3" s="17"/>
      <c r="H3" s="17"/>
      <c r="I3" s="40" t="s">
        <v>18</v>
      </c>
      <c r="J3" s="30"/>
    </row>
    <row r="4" spans="1:10" ht="18" customHeight="1">
      <c r="A4" s="13"/>
      <c r="B4" s="23"/>
      <c r="C4" s="20"/>
      <c r="D4" s="17"/>
      <c r="E4" s="17"/>
      <c r="F4" s="17"/>
      <c r="G4" s="17"/>
      <c r="H4" s="17"/>
      <c r="I4" s="40" t="s">
        <v>20</v>
      </c>
      <c r="J4" s="30"/>
    </row>
    <row r="5" spans="1:10" ht="18" customHeight="1" thickBot="1">
      <c r="A5" s="13"/>
      <c r="B5" s="41" t="s">
        <v>21</v>
      </c>
      <c r="C5" s="20"/>
      <c r="D5" s="17"/>
      <c r="E5" s="17"/>
      <c r="F5" s="42" t="s">
        <v>22</v>
      </c>
      <c r="G5" s="17"/>
      <c r="H5" s="17"/>
      <c r="I5" s="40" t="s">
        <v>23</v>
      </c>
      <c r="J5" s="43" t="s">
        <v>24</v>
      </c>
    </row>
    <row r="6" spans="1:10" ht="19.95" customHeight="1" thickTop="1">
      <c r="A6" s="13"/>
      <c r="B6" s="56" t="s">
        <v>25</v>
      </c>
      <c r="C6" s="52"/>
      <c r="D6" s="52"/>
      <c r="E6" s="52"/>
      <c r="F6" s="52"/>
      <c r="G6" s="52"/>
      <c r="H6" s="52"/>
      <c r="I6" s="52"/>
      <c r="J6" s="53"/>
    </row>
    <row r="7" spans="1:10" ht="18" customHeight="1">
      <c r="A7" s="13"/>
      <c r="B7" s="58" t="s">
        <v>28</v>
      </c>
      <c r="C7" s="45"/>
      <c r="D7" s="18"/>
      <c r="E7" s="18"/>
      <c r="F7" s="18"/>
      <c r="G7" s="59" t="s">
        <v>29</v>
      </c>
      <c r="H7" s="18"/>
      <c r="I7" s="28"/>
      <c r="J7" s="46"/>
    </row>
    <row r="8" spans="1:10" ht="19.95" customHeight="1">
      <c r="A8" s="13"/>
      <c r="B8" s="57" t="s">
        <v>26</v>
      </c>
      <c r="C8" s="54"/>
      <c r="D8" s="54"/>
      <c r="E8" s="54"/>
      <c r="F8" s="54"/>
      <c r="G8" s="54"/>
      <c r="H8" s="54"/>
      <c r="I8" s="54"/>
      <c r="J8" s="55"/>
    </row>
    <row r="9" spans="1:10" ht="18" customHeight="1">
      <c r="A9" s="13"/>
      <c r="B9" s="41" t="s">
        <v>30</v>
      </c>
      <c r="C9" s="20"/>
      <c r="D9" s="17"/>
      <c r="E9" s="17"/>
      <c r="F9" s="17"/>
      <c r="G9" s="42" t="s">
        <v>31</v>
      </c>
      <c r="H9" s="17"/>
      <c r="I9" s="27"/>
      <c r="J9" s="30"/>
    </row>
    <row r="10" spans="1:10" ht="19.95" customHeight="1">
      <c r="A10" s="13"/>
      <c r="B10" s="57" t="s">
        <v>27</v>
      </c>
      <c r="C10" s="54"/>
      <c r="D10" s="54"/>
      <c r="E10" s="54"/>
      <c r="F10" s="54"/>
      <c r="G10" s="54"/>
      <c r="H10" s="54"/>
      <c r="I10" s="54"/>
      <c r="J10" s="55"/>
    </row>
    <row r="11" spans="1:10" ht="18" customHeight="1" thickBot="1">
      <c r="A11" s="13"/>
      <c r="B11" s="41" t="s">
        <v>30</v>
      </c>
      <c r="C11" s="20"/>
      <c r="D11" s="17"/>
      <c r="E11" s="17"/>
      <c r="F11" s="17"/>
      <c r="G11" s="42" t="s">
        <v>31</v>
      </c>
      <c r="H11" s="17"/>
      <c r="I11" s="27"/>
      <c r="J11" s="30"/>
    </row>
    <row r="12" spans="1:10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10" ht="18" customHeight="1" thickTop="1">
      <c r="A14" s="13"/>
      <c r="B14" s="61" t="s">
        <v>32</v>
      </c>
      <c r="C14" s="89" t="s">
        <v>6</v>
      </c>
      <c r="D14" s="90" t="s">
        <v>61</v>
      </c>
      <c r="E14" s="91" t="s">
        <v>62</v>
      </c>
      <c r="F14" s="89" t="s">
        <v>63</v>
      </c>
      <c r="G14" s="61" t="s">
        <v>39</v>
      </c>
      <c r="H14" s="48"/>
      <c r="I14" s="50"/>
      <c r="J14" s="51"/>
    </row>
    <row r="15" spans="1:10" ht="18" customHeight="1">
      <c r="A15" s="13"/>
      <c r="B15" s="96">
        <v>1</v>
      </c>
      <c r="C15" s="97" t="s">
        <v>33</v>
      </c>
      <c r="D15" s="98">
        <f>'Rekap 8249'!B15</f>
        <v>0</v>
      </c>
      <c r="E15" s="99">
        <f>'Rekap 8249'!C15</f>
        <v>0</v>
      </c>
      <c r="F15" s="97">
        <f>'Rekap 8249'!D15</f>
        <v>0</v>
      </c>
      <c r="G15" s="62">
        <v>7</v>
      </c>
      <c r="H15" s="64" t="s">
        <v>40</v>
      </c>
      <c r="I15" s="28"/>
      <c r="J15" s="66">
        <v>0</v>
      </c>
    </row>
    <row r="16" spans="1:10" ht="18" customHeight="1">
      <c r="A16" s="13"/>
      <c r="B16" s="94">
        <v>2</v>
      </c>
      <c r="C16" s="95" t="s">
        <v>34</v>
      </c>
      <c r="D16" s="100">
        <f>'Rekap 8249'!B21</f>
        <v>0</v>
      </c>
      <c r="E16" s="101">
        <f>'Rekap 8249'!C21</f>
        <v>0</v>
      </c>
      <c r="F16" s="110">
        <f>'Rekap 8249'!D21</f>
        <v>0</v>
      </c>
      <c r="G16" s="113"/>
      <c r="H16" s="125"/>
      <c r="I16" s="127"/>
      <c r="J16" s="120"/>
    </row>
    <row r="17" spans="1:10" ht="18" customHeight="1">
      <c r="A17" s="13"/>
      <c r="B17" s="68">
        <v>3</v>
      </c>
      <c r="C17" s="71" t="s">
        <v>35</v>
      </c>
      <c r="D17" s="92">
        <f>'Rekap 8249'!B26</f>
        <v>0</v>
      </c>
      <c r="E17" s="93">
        <f>'Rekap 8249'!C26</f>
        <v>0</v>
      </c>
      <c r="F17" s="85">
        <f>'Rekap 8249'!D26</f>
        <v>0</v>
      </c>
      <c r="G17" s="62">
        <v>8</v>
      </c>
      <c r="H17" s="72" t="s">
        <v>41</v>
      </c>
      <c r="I17" s="127"/>
      <c r="J17" s="120">
        <f>'SO 8249'!Z130</f>
        <v>0</v>
      </c>
    </row>
    <row r="18" spans="1:10" ht="18" customHeight="1">
      <c r="A18" s="13"/>
      <c r="B18" s="62">
        <v>4</v>
      </c>
      <c r="C18" s="72" t="s">
        <v>36</v>
      </c>
      <c r="D18" s="76"/>
      <c r="E18" s="75"/>
      <c r="F18" s="78"/>
      <c r="G18" s="62">
        <v>9</v>
      </c>
      <c r="H18" s="72" t="s">
        <v>42</v>
      </c>
      <c r="I18" s="127"/>
      <c r="J18" s="120">
        <v>0</v>
      </c>
    </row>
    <row r="19" spans="1:10" ht="18" customHeight="1">
      <c r="A19" s="13"/>
      <c r="B19" s="62">
        <v>5</v>
      </c>
      <c r="C19" s="72" t="s">
        <v>37</v>
      </c>
      <c r="D19" s="76"/>
      <c r="E19" s="75"/>
      <c r="F19" s="78"/>
      <c r="G19" s="113"/>
      <c r="H19" s="125"/>
      <c r="I19" s="127"/>
      <c r="J19" s="126"/>
    </row>
    <row r="20" spans="1:10" ht="18" customHeight="1" thickBot="1">
      <c r="A20" s="13"/>
      <c r="B20" s="62">
        <v>6</v>
      </c>
      <c r="C20" s="73" t="s">
        <v>38</v>
      </c>
      <c r="D20" s="77"/>
      <c r="E20" s="105"/>
      <c r="F20" s="111">
        <f>SUM(F15:F19)</f>
        <v>0</v>
      </c>
      <c r="G20" s="62">
        <v>10</v>
      </c>
      <c r="H20" s="72" t="s">
        <v>38</v>
      </c>
      <c r="I20" s="129"/>
      <c r="J20" s="104">
        <f>SUM(J15:J19)</f>
        <v>0</v>
      </c>
    </row>
    <row r="21" spans="1:10" ht="18" customHeight="1" thickTop="1">
      <c r="A21" s="13"/>
      <c r="B21" s="67" t="s">
        <v>50</v>
      </c>
      <c r="C21" s="70" t="s">
        <v>51</v>
      </c>
      <c r="D21" s="74"/>
      <c r="E21" s="19"/>
      <c r="F21" s="103"/>
      <c r="G21" s="67" t="s">
        <v>57</v>
      </c>
      <c r="H21" s="63" t="s">
        <v>51</v>
      </c>
      <c r="I21" s="28"/>
      <c r="J21" s="130"/>
    </row>
    <row r="22" spans="1:26" ht="18" customHeight="1">
      <c r="A22" s="13"/>
      <c r="B22" s="68">
        <v>11</v>
      </c>
      <c r="C22" s="64" t="s">
        <v>52</v>
      </c>
      <c r="D22" s="84"/>
      <c r="E22" s="87" t="s">
        <v>55</v>
      </c>
      <c r="F22" s="85">
        <f>((F15*U22*0)+(F16*V22*0)+(F17*W22*0))/100</f>
        <v>0</v>
      </c>
      <c r="G22" s="68">
        <v>16</v>
      </c>
      <c r="H22" s="71" t="s">
        <v>58</v>
      </c>
      <c r="I22" s="128" t="s">
        <v>55</v>
      </c>
      <c r="J22" s="11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53</v>
      </c>
      <c r="D23" s="69"/>
      <c r="E23" s="87" t="s">
        <v>56</v>
      </c>
      <c r="F23" s="78">
        <f>((F15*U23*0)+(F16*V23*0)+(F17*W23*0))/100</f>
        <v>0</v>
      </c>
      <c r="G23" s="62">
        <v>17</v>
      </c>
      <c r="H23" s="72" t="s">
        <v>59</v>
      </c>
      <c r="I23" s="128" t="s">
        <v>55</v>
      </c>
      <c r="J23" s="12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54</v>
      </c>
      <c r="D24" s="69"/>
      <c r="E24" s="87" t="s">
        <v>55</v>
      </c>
      <c r="F24" s="78">
        <f>((F15*U24*0)+(F16*V24*0)+(F17*W24*0))/100</f>
        <v>0</v>
      </c>
      <c r="G24" s="62">
        <v>18</v>
      </c>
      <c r="H24" s="72" t="s">
        <v>60</v>
      </c>
      <c r="I24" s="128" t="s">
        <v>56</v>
      </c>
      <c r="J24" s="12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62">
        <v>14</v>
      </c>
      <c r="C25" s="20"/>
      <c r="D25" s="69"/>
      <c r="E25" s="88"/>
      <c r="F25" s="86"/>
      <c r="G25" s="62">
        <v>19</v>
      </c>
      <c r="H25" s="125"/>
      <c r="I25" s="127"/>
      <c r="J25" s="126"/>
    </row>
    <row r="26" spans="1:10" ht="18" customHeight="1" thickBot="1">
      <c r="A26" s="13"/>
      <c r="B26" s="62">
        <v>15</v>
      </c>
      <c r="C26" s="65"/>
      <c r="D26" s="69"/>
      <c r="E26" s="69"/>
      <c r="F26" s="112"/>
      <c r="G26" s="62">
        <v>20</v>
      </c>
      <c r="H26" s="72" t="s">
        <v>38</v>
      </c>
      <c r="I26" s="129"/>
      <c r="J26" s="104">
        <f>SUM(J22:J25)+SUM(F22:F25)</f>
        <v>0</v>
      </c>
    </row>
    <row r="27" spans="1:10" ht="18" customHeight="1" thickTop="1">
      <c r="A27" s="13"/>
      <c r="B27" s="106"/>
      <c r="C27" s="141" t="s">
        <v>66</v>
      </c>
      <c r="D27" s="134"/>
      <c r="E27" s="107"/>
      <c r="F27" s="29"/>
      <c r="G27" s="114" t="s">
        <v>43</v>
      </c>
      <c r="H27" s="109" t="s">
        <v>44</v>
      </c>
      <c r="I27" s="28"/>
      <c r="J27" s="31"/>
    </row>
    <row r="28" spans="1:10" ht="18" customHeight="1">
      <c r="A28" s="13"/>
      <c r="B28" s="26"/>
      <c r="C28" s="132"/>
      <c r="D28" s="135"/>
      <c r="E28" s="22"/>
      <c r="F28" s="13"/>
      <c r="G28" s="94">
        <v>21</v>
      </c>
      <c r="H28" s="95" t="s">
        <v>45</v>
      </c>
      <c r="I28" s="122"/>
      <c r="J28" s="102">
        <f>F20+J20+F26+J26</f>
        <v>0</v>
      </c>
    </row>
    <row r="29" spans="1:10" ht="18" customHeight="1">
      <c r="A29" s="13"/>
      <c r="B29" s="79"/>
      <c r="C29" s="133"/>
      <c r="D29" s="136"/>
      <c r="E29" s="22"/>
      <c r="F29" s="13"/>
      <c r="G29" s="68">
        <v>22</v>
      </c>
      <c r="H29" s="71" t="s">
        <v>46</v>
      </c>
      <c r="I29" s="123">
        <f>J28-SUM('SO 8249'!K9:'SO 8249'!K129)</f>
        <v>0</v>
      </c>
      <c r="J29" s="119">
        <f>ROUND(((ROUND(I29,3)*20)*1/100),3)</f>
        <v>0</v>
      </c>
    </row>
    <row r="30" spans="1:10" ht="18" customHeight="1">
      <c r="A30" s="13"/>
      <c r="B30" s="23"/>
      <c r="C30" s="125"/>
      <c r="D30" s="127"/>
      <c r="E30" s="22"/>
      <c r="F30" s="13"/>
      <c r="G30" s="62">
        <v>23</v>
      </c>
      <c r="H30" s="72" t="s">
        <v>47</v>
      </c>
      <c r="I30" s="87">
        <f>SUM('SO 8249'!K9:'SO 8249'!K129)</f>
        <v>0</v>
      </c>
      <c r="J30" s="120">
        <f>ROUND(((ROUND(I30,3)*0)/100),3)</f>
        <v>0</v>
      </c>
    </row>
    <row r="31" spans="1:10" ht="18" customHeight="1">
      <c r="A31" s="13"/>
      <c r="B31" s="24"/>
      <c r="C31" s="137"/>
      <c r="D31" s="138"/>
      <c r="E31" s="22"/>
      <c r="F31" s="13"/>
      <c r="G31" s="94">
        <v>24</v>
      </c>
      <c r="H31" s="95" t="s">
        <v>48</v>
      </c>
      <c r="I31" s="117"/>
      <c r="J31" s="131">
        <f>SUM(J28:J30)</f>
        <v>0</v>
      </c>
    </row>
    <row r="32" spans="1:10" ht="18" customHeight="1" thickBot="1">
      <c r="A32" s="13"/>
      <c r="B32" s="44"/>
      <c r="C32" s="118"/>
      <c r="D32" s="124"/>
      <c r="E32" s="80"/>
      <c r="F32" s="81"/>
      <c r="G32" s="68" t="s">
        <v>49</v>
      </c>
      <c r="H32" s="118"/>
      <c r="I32" s="124"/>
      <c r="J32" s="121"/>
    </row>
    <row r="33" spans="1:10" ht="18" customHeight="1" thickTop="1">
      <c r="A33" s="13"/>
      <c r="B33" s="106"/>
      <c r="C33" s="107"/>
      <c r="D33" s="139" t="s">
        <v>64</v>
      </c>
      <c r="E33" s="83"/>
      <c r="F33" s="108"/>
      <c r="G33" s="115">
        <v>26</v>
      </c>
      <c r="H33" s="140" t="s">
        <v>65</v>
      </c>
      <c r="I33" s="29"/>
      <c r="J33" s="116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79"/>
      <c r="C40" s="80"/>
      <c r="D40" s="14"/>
      <c r="E40" s="14"/>
      <c r="F40" s="14"/>
      <c r="G40" s="14"/>
      <c r="H40" s="14"/>
      <c r="I40" s="81"/>
      <c r="J40" s="82"/>
    </row>
    <row r="41" spans="1:10" ht="15" thickTop="1">
      <c r="A41" s="13"/>
      <c r="B41" s="83"/>
      <c r="C41" s="83"/>
      <c r="D41" s="83"/>
      <c r="E41" s="83"/>
      <c r="F41" s="83"/>
      <c r="G41" s="83"/>
      <c r="H41" s="83"/>
      <c r="I41" s="83"/>
      <c r="J41" s="83"/>
    </row>
  </sheetData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7672-1E29-437F-841A-288C32AE2ED9}">
  <dimension ref="A1:Z500"/>
  <sheetViews>
    <sheetView workbookViewId="0" topLeftCell="A1"/>
  </sheetViews>
  <sheetFormatPr defaultColWidth="0" defaultRowHeight="15"/>
  <cols>
    <col min="1" max="1" width="40.7109375" style="0" customWidth="1"/>
    <col min="2" max="4" width="12.7109375" style="0" customWidth="1"/>
    <col min="5" max="6" width="15.7109375" style="0" customWidth="1"/>
    <col min="7" max="7" width="3.7109375" style="0" customWidth="1"/>
    <col min="8" max="9" width="8.8515625" style="0" hidden="1" customWidth="1"/>
    <col min="27" max="16384" width="8.8515625" style="0" hidden="1" customWidth="1"/>
  </cols>
  <sheetData>
    <row r="1" spans="1:23" ht="19.95" customHeight="1">
      <c r="A1" s="146" t="s">
        <v>25</v>
      </c>
      <c r="B1" s="144"/>
      <c r="C1" s="144"/>
      <c r="D1" s="145"/>
      <c r="E1" s="147" t="s">
        <v>22</v>
      </c>
      <c r="F1" s="143"/>
      <c r="W1">
        <v>30.126</v>
      </c>
    </row>
    <row r="2" spans="1:6" ht="19.95" customHeight="1">
      <c r="A2" s="146" t="s">
        <v>26</v>
      </c>
      <c r="B2" s="144"/>
      <c r="C2" s="144"/>
      <c r="D2" s="145"/>
      <c r="E2" s="147" t="s">
        <v>20</v>
      </c>
      <c r="F2" s="143"/>
    </row>
    <row r="3" spans="1:6" ht="19.95" customHeight="1">
      <c r="A3" s="146" t="s">
        <v>27</v>
      </c>
      <c r="B3" s="144"/>
      <c r="C3" s="144"/>
      <c r="D3" s="145"/>
      <c r="E3" s="147" t="s">
        <v>70</v>
      </c>
      <c r="F3" s="143"/>
    </row>
    <row r="4" spans="1:6" ht="15">
      <c r="A4" s="148" t="s">
        <v>1</v>
      </c>
      <c r="B4" s="142"/>
      <c r="C4" s="142"/>
      <c r="D4" s="142"/>
      <c r="E4" s="142"/>
      <c r="F4" s="142"/>
    </row>
    <row r="5" spans="1:6" ht="15">
      <c r="A5" s="148" t="s">
        <v>222</v>
      </c>
      <c r="B5" s="142"/>
      <c r="C5" s="142"/>
      <c r="D5" s="142"/>
      <c r="E5" s="142"/>
      <c r="F5" s="142"/>
    </row>
    <row r="6" spans="1:6" ht="15">
      <c r="A6" s="142"/>
      <c r="B6" s="142"/>
      <c r="C6" s="142"/>
      <c r="D6" s="142"/>
      <c r="E6" s="142"/>
      <c r="F6" s="142"/>
    </row>
    <row r="7" spans="1:6" ht="15">
      <c r="A7" s="142"/>
      <c r="B7" s="142"/>
      <c r="C7" s="142"/>
      <c r="D7" s="142"/>
      <c r="E7" s="142"/>
      <c r="F7" s="142"/>
    </row>
    <row r="8" spans="1:6" ht="15">
      <c r="A8" s="149" t="s">
        <v>71</v>
      </c>
      <c r="B8" s="142"/>
      <c r="C8" s="142"/>
      <c r="D8" s="142"/>
      <c r="E8" s="142"/>
      <c r="F8" s="142"/>
    </row>
    <row r="9" spans="1:6" ht="15">
      <c r="A9" s="150" t="s">
        <v>67</v>
      </c>
      <c r="B9" s="150" t="s">
        <v>61</v>
      </c>
      <c r="C9" s="150" t="s">
        <v>62</v>
      </c>
      <c r="D9" s="150" t="s">
        <v>38</v>
      </c>
      <c r="E9" s="150" t="s">
        <v>68</v>
      </c>
      <c r="F9" s="150" t="s">
        <v>69</v>
      </c>
    </row>
    <row r="10" spans="1:26" ht="15">
      <c r="A10" s="157" t="s">
        <v>72</v>
      </c>
      <c r="B10" s="158"/>
      <c r="C10" s="154"/>
      <c r="D10" s="154"/>
      <c r="E10" s="155"/>
      <c r="F10" s="155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ht="15">
      <c r="A11" s="159" t="s">
        <v>73</v>
      </c>
      <c r="B11" s="160">
        <f>'SO 8249'!L49</f>
        <v>0</v>
      </c>
      <c r="C11" s="160">
        <f>'SO 8249'!M49</f>
        <v>0</v>
      </c>
      <c r="D11" s="160">
        <f>'SO 8249'!I49</f>
        <v>0</v>
      </c>
      <c r="E11" s="161">
        <f>'SO 8249'!S49</f>
        <v>2.278</v>
      </c>
      <c r="F11" s="161">
        <f>'SO 8249'!V49</f>
        <v>0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ht="15">
      <c r="A12" s="159" t="s">
        <v>74</v>
      </c>
      <c r="B12" s="160">
        <f>'SO 8249'!L64</f>
        <v>0</v>
      </c>
      <c r="C12" s="160">
        <f>'SO 8249'!M64</f>
        <v>0</v>
      </c>
      <c r="D12" s="160">
        <f>'SO 8249'!I64</f>
        <v>0</v>
      </c>
      <c r="E12" s="161">
        <f>'SO 8249'!S64</f>
        <v>121.249</v>
      </c>
      <c r="F12" s="161">
        <f>'SO 8249'!V64</f>
        <v>0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ht="15">
      <c r="A13" s="159" t="s">
        <v>75</v>
      </c>
      <c r="B13" s="160">
        <f>'SO 8249'!L89</f>
        <v>0</v>
      </c>
      <c r="C13" s="160">
        <f>'SO 8249'!M89</f>
        <v>0</v>
      </c>
      <c r="D13" s="160">
        <f>'SO 8249'!I89</f>
        <v>0</v>
      </c>
      <c r="E13" s="161">
        <f>'SO 8249'!S89</f>
        <v>62.37</v>
      </c>
      <c r="F13" s="161">
        <f>'SO 8249'!V89</f>
        <v>0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15">
      <c r="A14" s="159" t="s">
        <v>77</v>
      </c>
      <c r="B14" s="160">
        <f>'SO 8249'!L93</f>
        <v>0</v>
      </c>
      <c r="C14" s="160">
        <f>'SO 8249'!M93</f>
        <v>0</v>
      </c>
      <c r="D14" s="160">
        <f>'SO 8249'!I93</f>
        <v>0</v>
      </c>
      <c r="E14" s="161">
        <f>'SO 8249'!S93</f>
        <v>0</v>
      </c>
      <c r="F14" s="161">
        <f>'SO 8249'!V93</f>
        <v>0</v>
      </c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ht="15">
      <c r="A15" s="2" t="s">
        <v>72</v>
      </c>
      <c r="B15" s="162">
        <f>'SO 8249'!L95</f>
        <v>0</v>
      </c>
      <c r="C15" s="162">
        <f>'SO 8249'!M95</f>
        <v>0</v>
      </c>
      <c r="D15" s="162">
        <f>'SO 8249'!I95</f>
        <v>0</v>
      </c>
      <c r="E15" s="163">
        <f>'SO 8249'!S95</f>
        <v>185.897</v>
      </c>
      <c r="F15" s="163">
        <f>'SO 8249'!V95</f>
        <v>0</v>
      </c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6" ht="15">
      <c r="A16" s="1"/>
      <c r="B16" s="152"/>
      <c r="C16" s="152"/>
      <c r="D16" s="152"/>
      <c r="E16" s="151"/>
      <c r="F16" s="151"/>
    </row>
    <row r="17" spans="1:26" ht="15">
      <c r="A17" s="2" t="s">
        <v>223</v>
      </c>
      <c r="B17" s="162"/>
      <c r="C17" s="160"/>
      <c r="D17" s="160"/>
      <c r="E17" s="161"/>
      <c r="F17" s="161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ht="15">
      <c r="A18" s="159" t="s">
        <v>224</v>
      </c>
      <c r="B18" s="160">
        <f>'SO 8249'!L105</f>
        <v>0</v>
      </c>
      <c r="C18" s="160">
        <f>'SO 8249'!M105</f>
        <v>0</v>
      </c>
      <c r="D18" s="160">
        <f>'SO 8249'!I105</f>
        <v>0</v>
      </c>
      <c r="E18" s="161">
        <f>'SO 8249'!S105</f>
        <v>0.088</v>
      </c>
      <c r="F18" s="161">
        <f>'SO 8249'!V105</f>
        <v>0</v>
      </c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ht="15">
      <c r="A19" s="159" t="s">
        <v>225</v>
      </c>
      <c r="B19" s="160">
        <f>'SO 8249'!L111</f>
        <v>0</v>
      </c>
      <c r="C19" s="160">
        <f>'SO 8249'!M111</f>
        <v>0</v>
      </c>
      <c r="D19" s="160">
        <f>'SO 8249'!I111</f>
        <v>0</v>
      </c>
      <c r="E19" s="161">
        <f>'SO 8249'!S111</f>
        <v>0.028</v>
      </c>
      <c r="F19" s="161">
        <f>'SO 8249'!V111</f>
        <v>0</v>
      </c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ht="15">
      <c r="A20" s="159" t="s">
        <v>226</v>
      </c>
      <c r="B20" s="160">
        <f>'SO 8249'!L115</f>
        <v>0</v>
      </c>
      <c r="C20" s="160">
        <f>'SO 8249'!M115</f>
        <v>0</v>
      </c>
      <c r="D20" s="160">
        <f>'SO 8249'!I115</f>
        <v>0</v>
      </c>
      <c r="E20" s="161">
        <f>'SO 8249'!S115</f>
        <v>0</v>
      </c>
      <c r="F20" s="161">
        <f>'SO 8249'!V115</f>
        <v>0</v>
      </c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ht="15">
      <c r="A21" s="2" t="s">
        <v>223</v>
      </c>
      <c r="B21" s="162">
        <f>'SO 8249'!L117</f>
        <v>0</v>
      </c>
      <c r="C21" s="162">
        <f>'SO 8249'!M117</f>
        <v>0</v>
      </c>
      <c r="D21" s="162">
        <f>'SO 8249'!I117</f>
        <v>0</v>
      </c>
      <c r="E21" s="163">
        <f>'SO 8249'!S117</f>
        <v>0.116</v>
      </c>
      <c r="F21" s="163">
        <f>'SO 8249'!V117</f>
        <v>0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6" ht="15">
      <c r="A22" s="1"/>
      <c r="B22" s="152"/>
      <c r="C22" s="152"/>
      <c r="D22" s="152"/>
      <c r="E22" s="151"/>
      <c r="F22" s="151"/>
    </row>
    <row r="23" spans="1:26" ht="15">
      <c r="A23" s="2" t="s">
        <v>78</v>
      </c>
      <c r="B23" s="162"/>
      <c r="C23" s="160"/>
      <c r="D23" s="160"/>
      <c r="E23" s="161"/>
      <c r="F23" s="161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ht="15">
      <c r="A24" s="159" t="s">
        <v>79</v>
      </c>
      <c r="B24" s="160">
        <f>'SO 8249'!L122</f>
        <v>0</v>
      </c>
      <c r="C24" s="160">
        <f>'SO 8249'!M122</f>
        <v>0</v>
      </c>
      <c r="D24" s="160">
        <f>'SO 8249'!I122</f>
        <v>0</v>
      </c>
      <c r="E24" s="161">
        <f>'SO 8249'!S122</f>
        <v>0</v>
      </c>
      <c r="F24" s="161">
        <f>'SO 8249'!V122</f>
        <v>0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ht="15">
      <c r="A25" s="159" t="s">
        <v>80</v>
      </c>
      <c r="B25" s="160">
        <f>'SO 8249'!L127</f>
        <v>0</v>
      </c>
      <c r="C25" s="160">
        <f>'SO 8249'!M127</f>
        <v>0</v>
      </c>
      <c r="D25" s="160">
        <f>'SO 8249'!I127</f>
        <v>0</v>
      </c>
      <c r="E25" s="161">
        <f>'SO 8249'!S127</f>
        <v>0.09</v>
      </c>
      <c r="F25" s="161">
        <f>'SO 8249'!V127</f>
        <v>0</v>
      </c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ht="15">
      <c r="A26" s="2" t="s">
        <v>78</v>
      </c>
      <c r="B26" s="162">
        <f>'SO 8249'!L129</f>
        <v>0</v>
      </c>
      <c r="C26" s="162">
        <f>'SO 8249'!M129</f>
        <v>0</v>
      </c>
      <c r="D26" s="162">
        <f>'SO 8249'!I129</f>
        <v>0</v>
      </c>
      <c r="E26" s="163">
        <f>'SO 8249'!S129</f>
        <v>0.09</v>
      </c>
      <c r="F26" s="163">
        <f>'SO 8249'!V129</f>
        <v>0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6" ht="15">
      <c r="A27" s="1"/>
      <c r="B27" s="152"/>
      <c r="C27" s="152"/>
      <c r="D27" s="152"/>
      <c r="E27" s="151"/>
      <c r="F27" s="151"/>
    </row>
    <row r="28" spans="1:26" ht="15">
      <c r="A28" s="2" t="s">
        <v>81</v>
      </c>
      <c r="B28" s="162">
        <f>'SO 8249'!L130</f>
        <v>0</v>
      </c>
      <c r="C28" s="162">
        <f>'SO 8249'!M130</f>
        <v>0</v>
      </c>
      <c r="D28" s="162">
        <f>'SO 8249'!I130</f>
        <v>0</v>
      </c>
      <c r="E28" s="163">
        <f>'SO 8249'!S130</f>
        <v>186.103</v>
      </c>
      <c r="F28" s="163">
        <f>'SO 8249'!V130</f>
        <v>0</v>
      </c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6" ht="15">
      <c r="A29" s="1"/>
      <c r="B29" s="152"/>
      <c r="C29" s="152"/>
      <c r="D29" s="152"/>
      <c r="E29" s="151"/>
      <c r="F29" s="151"/>
    </row>
    <row r="30" spans="1:6" ht="15">
      <c r="A30" s="1"/>
      <c r="B30" s="152"/>
      <c r="C30" s="152"/>
      <c r="D30" s="152"/>
      <c r="E30" s="151"/>
      <c r="F30" s="151"/>
    </row>
    <row r="31" spans="1:6" ht="15">
      <c r="A31" s="1"/>
      <c r="B31" s="152"/>
      <c r="C31" s="152"/>
      <c r="D31" s="152"/>
      <c r="E31" s="151"/>
      <c r="F31" s="151"/>
    </row>
    <row r="32" spans="1:6" ht="15">
      <c r="A32" s="1"/>
      <c r="B32" s="152"/>
      <c r="C32" s="152"/>
      <c r="D32" s="152"/>
      <c r="E32" s="151"/>
      <c r="F32" s="151"/>
    </row>
    <row r="33" spans="1:6" ht="15">
      <c r="A33" s="1"/>
      <c r="B33" s="152"/>
      <c r="C33" s="152"/>
      <c r="D33" s="152"/>
      <c r="E33" s="151"/>
      <c r="F33" s="151"/>
    </row>
    <row r="34" spans="1:6" ht="15">
      <c r="A34" s="1"/>
      <c r="B34" s="152"/>
      <c r="C34" s="152"/>
      <c r="D34" s="152"/>
      <c r="E34" s="151"/>
      <c r="F34" s="151"/>
    </row>
    <row r="35" spans="1:6" ht="15">
      <c r="A35" s="1"/>
      <c r="B35" s="152"/>
      <c r="C35" s="152"/>
      <c r="D35" s="152"/>
      <c r="E35" s="151"/>
      <c r="F35" s="151"/>
    </row>
    <row r="36" spans="1:6" ht="15">
      <c r="A36" s="1"/>
      <c r="B36" s="152"/>
      <c r="C36" s="152"/>
      <c r="D36" s="152"/>
      <c r="E36" s="151"/>
      <c r="F36" s="151"/>
    </row>
    <row r="37" spans="1:6" ht="15">
      <c r="A37" s="1"/>
      <c r="B37" s="152"/>
      <c r="C37" s="152"/>
      <c r="D37" s="152"/>
      <c r="E37" s="151"/>
      <c r="F37" s="151"/>
    </row>
    <row r="38" spans="1:6" ht="15">
      <c r="A38" s="1"/>
      <c r="B38" s="152"/>
      <c r="C38" s="152"/>
      <c r="D38" s="152"/>
      <c r="E38" s="151"/>
      <c r="F38" s="151"/>
    </row>
    <row r="39" spans="1:6" ht="15">
      <c r="A39" s="1"/>
      <c r="B39" s="152"/>
      <c r="C39" s="152"/>
      <c r="D39" s="152"/>
      <c r="E39" s="151"/>
      <c r="F39" s="151"/>
    </row>
    <row r="40" spans="1:6" ht="15">
      <c r="A40" s="1"/>
      <c r="B40" s="152"/>
      <c r="C40" s="152"/>
      <c r="D40" s="152"/>
      <c r="E40" s="151"/>
      <c r="F40" s="151"/>
    </row>
    <row r="41" spans="1:6" ht="15">
      <c r="A41" s="1"/>
      <c r="B41" s="152"/>
      <c r="C41" s="152"/>
      <c r="D41" s="152"/>
      <c r="E41" s="151"/>
      <c r="F41" s="151"/>
    </row>
    <row r="42" spans="1:6" ht="15">
      <c r="A42" s="1"/>
      <c r="B42" s="152"/>
      <c r="C42" s="152"/>
      <c r="D42" s="152"/>
      <c r="E42" s="151"/>
      <c r="F42" s="151"/>
    </row>
    <row r="43" spans="1:6" ht="15">
      <c r="A43" s="1"/>
      <c r="B43" s="152"/>
      <c r="C43" s="152"/>
      <c r="D43" s="152"/>
      <c r="E43" s="151"/>
      <c r="F43" s="151"/>
    </row>
    <row r="44" spans="1:6" ht="15">
      <c r="A44" s="1"/>
      <c r="B44" s="152"/>
      <c r="C44" s="152"/>
      <c r="D44" s="152"/>
      <c r="E44" s="151"/>
      <c r="F44" s="151"/>
    </row>
    <row r="45" spans="1:6" ht="15">
      <c r="A45" s="1"/>
      <c r="B45" s="152"/>
      <c r="C45" s="152"/>
      <c r="D45" s="152"/>
      <c r="E45" s="151"/>
      <c r="F45" s="151"/>
    </row>
    <row r="46" spans="1:6" ht="15">
      <c r="A46" s="1"/>
      <c r="B46" s="152"/>
      <c r="C46" s="152"/>
      <c r="D46" s="152"/>
      <c r="E46" s="151"/>
      <c r="F46" s="151"/>
    </row>
    <row r="47" spans="1:6" ht="15">
      <c r="A47" s="1"/>
      <c r="B47" s="152"/>
      <c r="C47" s="152"/>
      <c r="D47" s="152"/>
      <c r="E47" s="151"/>
      <c r="F47" s="151"/>
    </row>
    <row r="48" spans="1:6" ht="15">
      <c r="A48" s="1"/>
      <c r="B48" s="152"/>
      <c r="C48" s="152"/>
      <c r="D48" s="152"/>
      <c r="E48" s="151"/>
      <c r="F48" s="151"/>
    </row>
    <row r="49" spans="1:6" ht="15">
      <c r="A49" s="1"/>
      <c r="B49" s="152"/>
      <c r="C49" s="152"/>
      <c r="D49" s="152"/>
      <c r="E49" s="151"/>
      <c r="F49" s="151"/>
    </row>
    <row r="50" spans="1:6" ht="15">
      <c r="A50" s="1"/>
      <c r="B50" s="152"/>
      <c r="C50" s="152"/>
      <c r="D50" s="152"/>
      <c r="E50" s="151"/>
      <c r="F50" s="151"/>
    </row>
    <row r="51" spans="1:6" ht="15">
      <c r="A51" s="1"/>
      <c r="B51" s="152"/>
      <c r="C51" s="152"/>
      <c r="D51" s="152"/>
      <c r="E51" s="151"/>
      <c r="F51" s="151"/>
    </row>
    <row r="52" spans="1:6" ht="15">
      <c r="A52" s="1"/>
      <c r="B52" s="152"/>
      <c r="C52" s="152"/>
      <c r="D52" s="152"/>
      <c r="E52" s="151"/>
      <c r="F52" s="151"/>
    </row>
    <row r="53" spans="1:6" ht="15">
      <c r="A53" s="1"/>
      <c r="B53" s="152"/>
      <c r="C53" s="152"/>
      <c r="D53" s="152"/>
      <c r="E53" s="151"/>
      <c r="F53" s="151"/>
    </row>
    <row r="54" spans="1:6" ht="15">
      <c r="A54" s="1"/>
      <c r="B54" s="152"/>
      <c r="C54" s="152"/>
      <c r="D54" s="152"/>
      <c r="E54" s="151"/>
      <c r="F54" s="151"/>
    </row>
    <row r="55" spans="1:6" ht="15">
      <c r="A55" s="1"/>
      <c r="B55" s="152"/>
      <c r="C55" s="152"/>
      <c r="D55" s="152"/>
      <c r="E55" s="151"/>
      <c r="F55" s="151"/>
    </row>
    <row r="56" spans="1:6" ht="15">
      <c r="A56" s="1"/>
      <c r="B56" s="152"/>
      <c r="C56" s="152"/>
      <c r="D56" s="152"/>
      <c r="E56" s="151"/>
      <c r="F56" s="151"/>
    </row>
    <row r="57" spans="1:6" ht="15">
      <c r="A57" s="1"/>
      <c r="B57" s="152"/>
      <c r="C57" s="152"/>
      <c r="D57" s="152"/>
      <c r="E57" s="151"/>
      <c r="F57" s="151"/>
    </row>
    <row r="58" spans="1:6" ht="15">
      <c r="A58" s="1"/>
      <c r="B58" s="152"/>
      <c r="C58" s="152"/>
      <c r="D58" s="152"/>
      <c r="E58" s="151"/>
      <c r="F58" s="151"/>
    </row>
    <row r="59" spans="1:6" ht="15">
      <c r="A59" s="1"/>
      <c r="B59" s="152"/>
      <c r="C59" s="152"/>
      <c r="D59" s="152"/>
      <c r="E59" s="151"/>
      <c r="F59" s="151"/>
    </row>
    <row r="60" spans="1:6" ht="15">
      <c r="A60" s="1"/>
      <c r="B60" s="152"/>
      <c r="C60" s="152"/>
      <c r="D60" s="152"/>
      <c r="E60" s="151"/>
      <c r="F60" s="151"/>
    </row>
    <row r="61" spans="1:6" ht="15">
      <c r="A61" s="1"/>
      <c r="B61" s="152"/>
      <c r="C61" s="152"/>
      <c r="D61" s="152"/>
      <c r="E61" s="151"/>
      <c r="F61" s="151"/>
    </row>
    <row r="62" spans="1:6" ht="15">
      <c r="A62" s="1"/>
      <c r="B62" s="152"/>
      <c r="C62" s="152"/>
      <c r="D62" s="152"/>
      <c r="E62" s="151"/>
      <c r="F62" s="151"/>
    </row>
    <row r="63" spans="1:6" ht="15">
      <c r="A63" s="1"/>
      <c r="B63" s="152"/>
      <c r="C63" s="152"/>
      <c r="D63" s="152"/>
      <c r="E63" s="151"/>
      <c r="F63" s="151"/>
    </row>
    <row r="64" spans="1:6" ht="15">
      <c r="A64" s="1"/>
      <c r="B64" s="152"/>
      <c r="C64" s="152"/>
      <c r="D64" s="152"/>
      <c r="E64" s="151"/>
      <c r="F64" s="151"/>
    </row>
    <row r="65" spans="1:6" ht="15">
      <c r="A65" s="1"/>
      <c r="B65" s="152"/>
      <c r="C65" s="152"/>
      <c r="D65" s="152"/>
      <c r="E65" s="151"/>
      <c r="F65" s="151"/>
    </row>
    <row r="66" spans="1:6" ht="15">
      <c r="A66" s="1"/>
      <c r="B66" s="152"/>
      <c r="C66" s="152"/>
      <c r="D66" s="152"/>
      <c r="E66" s="151"/>
      <c r="F66" s="151"/>
    </row>
    <row r="67" spans="1:6" ht="15">
      <c r="A67" s="1"/>
      <c r="B67" s="152"/>
      <c r="C67" s="152"/>
      <c r="D67" s="152"/>
      <c r="E67" s="151"/>
      <c r="F67" s="151"/>
    </row>
    <row r="68" spans="1:6" ht="15">
      <c r="A68" s="1"/>
      <c r="B68" s="152"/>
      <c r="C68" s="152"/>
      <c r="D68" s="152"/>
      <c r="E68" s="151"/>
      <c r="F68" s="151"/>
    </row>
    <row r="69" spans="1:6" ht="15">
      <c r="A69" s="1"/>
      <c r="B69" s="152"/>
      <c r="C69" s="152"/>
      <c r="D69" s="152"/>
      <c r="E69" s="151"/>
      <c r="F69" s="151"/>
    </row>
    <row r="70" spans="1:6" ht="15">
      <c r="A70" s="1"/>
      <c r="B70" s="152"/>
      <c r="C70" s="152"/>
      <c r="D70" s="152"/>
      <c r="E70" s="151"/>
      <c r="F70" s="151"/>
    </row>
    <row r="71" spans="1:6" ht="15">
      <c r="A71" s="1"/>
      <c r="B71" s="152"/>
      <c r="C71" s="152"/>
      <c r="D71" s="152"/>
      <c r="E71" s="151"/>
      <c r="F71" s="151"/>
    </row>
    <row r="72" spans="1:6" ht="15">
      <c r="A72" s="1"/>
      <c r="B72" s="152"/>
      <c r="C72" s="152"/>
      <c r="D72" s="152"/>
      <c r="E72" s="151"/>
      <c r="F72" s="15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B414D-E137-4454-A7A1-DBD2C57B9E36}">
  <dimension ref="A1:Z130"/>
  <sheetViews>
    <sheetView workbookViewId="0" topLeftCell="A1">
      <pane ySplit="8" topLeftCell="A9" activePane="bottomLeft" state="frozen"/>
      <selection pane="bottomLeft" activeCell="A9" sqref="A9:XFD9"/>
    </sheetView>
  </sheetViews>
  <sheetFormatPr defaultColWidth="0" defaultRowHeight="15"/>
  <cols>
    <col min="1" max="1" width="4.7109375" style="0" hidden="1" customWidth="1"/>
    <col min="2" max="2" width="7.7109375" style="0" customWidth="1"/>
    <col min="3" max="3" width="12.7109375" style="0" customWidth="1"/>
    <col min="4" max="4" width="44.7109375" style="0" customWidth="1"/>
    <col min="5" max="5" width="5.7109375" style="0" customWidth="1"/>
    <col min="6" max="8" width="9.7109375" style="0" customWidth="1"/>
    <col min="9" max="9" width="10.7109375" style="0" customWidth="1"/>
    <col min="10" max="15" width="0" style="0" hidden="1" customWidth="1"/>
    <col min="16" max="16" width="9.710937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8.8515625" style="0" customWidth="1"/>
    <col min="28" max="16384" width="8.8515625" style="0" hidden="1" customWidth="1"/>
  </cols>
  <sheetData>
    <row r="1" spans="1:23" ht="19.95" customHeight="1">
      <c r="A1" s="12"/>
      <c r="B1" s="169" t="s">
        <v>25</v>
      </c>
      <c r="C1" s="167"/>
      <c r="D1" s="167"/>
      <c r="E1" s="167"/>
      <c r="F1" s="167"/>
      <c r="G1" s="167"/>
      <c r="H1" s="168"/>
      <c r="I1" s="170" t="s">
        <v>22</v>
      </c>
      <c r="J1" s="12"/>
      <c r="K1" s="3"/>
      <c r="L1" s="3"/>
      <c r="M1" s="3"/>
      <c r="N1" s="3"/>
      <c r="O1" s="3"/>
      <c r="P1" s="5"/>
      <c r="Q1" s="1"/>
      <c r="R1" s="1"/>
      <c r="S1" s="3"/>
      <c r="V1" s="3"/>
      <c r="W1">
        <v>30.126</v>
      </c>
    </row>
    <row r="2" spans="1:22" ht="19.95" customHeight="1">
      <c r="A2" s="12"/>
      <c r="B2" s="169" t="s">
        <v>26</v>
      </c>
      <c r="C2" s="167"/>
      <c r="D2" s="167"/>
      <c r="E2" s="167"/>
      <c r="F2" s="167"/>
      <c r="G2" s="167"/>
      <c r="H2" s="168"/>
      <c r="I2" s="170" t="s">
        <v>20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2" ht="19.95" customHeight="1">
      <c r="A3" s="12"/>
      <c r="B3" s="169" t="s">
        <v>27</v>
      </c>
      <c r="C3" s="167"/>
      <c r="D3" s="167"/>
      <c r="E3" s="167"/>
      <c r="F3" s="167"/>
      <c r="G3" s="167"/>
      <c r="H3" s="168"/>
      <c r="I3" s="170" t="s">
        <v>92</v>
      </c>
      <c r="J3" s="12"/>
      <c r="K3" s="3"/>
      <c r="L3" s="3"/>
      <c r="M3" s="3"/>
      <c r="N3" s="3"/>
      <c r="O3" s="3"/>
      <c r="P3" s="5" t="s">
        <v>24</v>
      </c>
      <c r="Q3" s="1"/>
      <c r="R3" s="1"/>
      <c r="S3" s="3"/>
      <c r="V3" s="3"/>
    </row>
    <row r="4" spans="1:22" ht="15">
      <c r="A4" s="3"/>
      <c r="B4" s="5" t="s">
        <v>93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171" t="s">
        <v>222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4"/>
      <c r="B7" s="15" t="s">
        <v>71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6">
      <c r="A8" s="172" t="s">
        <v>82</v>
      </c>
      <c r="B8" s="172" t="s">
        <v>83</v>
      </c>
      <c r="C8" s="172" t="s">
        <v>84</v>
      </c>
      <c r="D8" s="172" t="s">
        <v>85</v>
      </c>
      <c r="E8" s="172" t="s">
        <v>86</v>
      </c>
      <c r="F8" s="172" t="s">
        <v>87</v>
      </c>
      <c r="G8" s="172" t="s">
        <v>61</v>
      </c>
      <c r="H8" s="172" t="s">
        <v>62</v>
      </c>
      <c r="I8" s="172" t="s">
        <v>88</v>
      </c>
      <c r="J8" s="172"/>
      <c r="K8" s="172"/>
      <c r="L8" s="172"/>
      <c r="M8" s="172"/>
      <c r="N8" s="172"/>
      <c r="O8" s="172"/>
      <c r="P8" s="172" t="s">
        <v>89</v>
      </c>
      <c r="Q8" s="165"/>
      <c r="R8" s="165"/>
      <c r="S8" s="172" t="s">
        <v>90</v>
      </c>
      <c r="T8" s="166"/>
      <c r="U8" s="166"/>
      <c r="V8" s="172" t="s">
        <v>91</v>
      </c>
      <c r="W8" s="164"/>
      <c r="X8" s="164"/>
      <c r="Y8" s="164"/>
      <c r="Z8" s="164"/>
    </row>
    <row r="9" spans="1:26" ht="15">
      <c r="A9" s="153"/>
      <c r="B9" s="153"/>
      <c r="C9" s="173"/>
      <c r="D9" s="157" t="s">
        <v>72</v>
      </c>
      <c r="E9" s="153"/>
      <c r="F9" s="154"/>
      <c r="G9" s="154"/>
      <c r="H9" s="154"/>
      <c r="I9" s="154"/>
      <c r="J9" s="153"/>
      <c r="K9" s="153"/>
      <c r="L9" s="153"/>
      <c r="M9" s="153"/>
      <c r="N9" s="153"/>
      <c r="O9" s="153"/>
      <c r="P9" s="153"/>
      <c r="Q9" s="159"/>
      <c r="R9" s="159"/>
      <c r="S9" s="153"/>
      <c r="T9" s="156"/>
      <c r="U9" s="156"/>
      <c r="V9" s="153"/>
      <c r="W9" s="156"/>
      <c r="X9" s="156"/>
      <c r="Y9" s="156"/>
      <c r="Z9" s="156"/>
    </row>
    <row r="10" spans="1:26" ht="15">
      <c r="A10" s="159"/>
      <c r="B10" s="159"/>
      <c r="C10" s="175" t="s">
        <v>94</v>
      </c>
      <c r="D10" s="174" t="s">
        <v>73</v>
      </c>
      <c r="E10" s="159"/>
      <c r="F10" s="160"/>
      <c r="G10" s="160"/>
      <c r="H10" s="160"/>
      <c r="I10" s="160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6"/>
      <c r="U10" s="156"/>
      <c r="V10" s="159"/>
      <c r="W10" s="156"/>
      <c r="X10" s="156"/>
      <c r="Y10" s="156"/>
      <c r="Z10" s="156"/>
    </row>
    <row r="11" spans="1:26" ht="34.95" customHeight="1">
      <c r="A11" s="180"/>
      <c r="B11" s="176" t="s">
        <v>95</v>
      </c>
      <c r="C11" s="181" t="s">
        <v>96</v>
      </c>
      <c r="D11" s="176" t="s">
        <v>97</v>
      </c>
      <c r="E11" s="176" t="s">
        <v>98</v>
      </c>
      <c r="F11" s="177">
        <v>0.005</v>
      </c>
      <c r="G11" s="182"/>
      <c r="H11" s="182"/>
      <c r="I11" s="177">
        <f>ROUND(F11*(G11+H11),3)</f>
        <v>0</v>
      </c>
      <c r="J11" s="176">
        <f>ROUND(F11*(N11),3)</f>
        <v>0</v>
      </c>
      <c r="K11" s="178">
        <f>ROUND(F11*(O11),3)</f>
        <v>0</v>
      </c>
      <c r="L11" s="178">
        <f>ROUND(F11*(G11),3)</f>
        <v>0</v>
      </c>
      <c r="M11" s="178">
        <f>ROUND(F11*(H11),3)</f>
        <v>0</v>
      </c>
      <c r="N11" s="178">
        <v>0</v>
      </c>
      <c r="O11" s="178"/>
      <c r="P11" s="183"/>
      <c r="Q11" s="183"/>
      <c r="R11" s="183"/>
      <c r="S11" s="178">
        <f>ROUND(F11*(P11),3)</f>
        <v>0</v>
      </c>
      <c r="T11" s="179"/>
      <c r="U11" s="179"/>
      <c r="V11" s="183"/>
      <c r="Z11">
        <v>0</v>
      </c>
    </row>
    <row r="12" spans="1:26" ht="34.95" customHeight="1">
      <c r="A12" s="180"/>
      <c r="B12" s="176" t="s">
        <v>95</v>
      </c>
      <c r="C12" s="181" t="s">
        <v>96</v>
      </c>
      <c r="D12" s="176" t="s">
        <v>97</v>
      </c>
      <c r="E12" s="176" t="s">
        <v>98</v>
      </c>
      <c r="F12" s="177">
        <v>0.195</v>
      </c>
      <c r="G12" s="182"/>
      <c r="H12" s="182"/>
      <c r="I12" s="177">
        <f>ROUND(F12*(G12+H12),3)</f>
        <v>0</v>
      </c>
      <c r="J12" s="176">
        <f>ROUND(F12*(N12),3)</f>
        <v>0</v>
      </c>
      <c r="K12" s="178">
        <f>ROUND(F12*(O12),3)</f>
        <v>0</v>
      </c>
      <c r="L12" s="178">
        <f>ROUND(F12*(G12),3)</f>
        <v>0</v>
      </c>
      <c r="M12" s="178">
        <f>ROUND(F12*(H12),3)</f>
        <v>0</v>
      </c>
      <c r="N12" s="178">
        <v>0</v>
      </c>
      <c r="O12" s="178"/>
      <c r="P12" s="183"/>
      <c r="Q12" s="183"/>
      <c r="R12" s="183"/>
      <c r="S12" s="178">
        <f>ROUND(F12*(P12),3)</f>
        <v>0</v>
      </c>
      <c r="T12" s="179"/>
      <c r="U12" s="179"/>
      <c r="V12" s="183"/>
      <c r="Z12">
        <v>0</v>
      </c>
    </row>
    <row r="13" spans="1:26" ht="25.05" customHeight="1">
      <c r="A13" s="180"/>
      <c r="B13" s="176" t="s">
        <v>95</v>
      </c>
      <c r="C13" s="181" t="s">
        <v>227</v>
      </c>
      <c r="D13" s="176" t="s">
        <v>228</v>
      </c>
      <c r="E13" s="176" t="s">
        <v>102</v>
      </c>
      <c r="F13" s="177">
        <v>18</v>
      </c>
      <c r="G13" s="182"/>
      <c r="H13" s="182"/>
      <c r="I13" s="177">
        <f>ROUND(F13*(G13+H13),3)</f>
        <v>0</v>
      </c>
      <c r="J13" s="176">
        <f>ROUND(F13*(N13),3)</f>
        <v>0</v>
      </c>
      <c r="K13" s="178">
        <f>ROUND(F13*(O13),3)</f>
        <v>0</v>
      </c>
      <c r="L13" s="178">
        <f>ROUND(F13*(G13),3)</f>
        <v>0</v>
      </c>
      <c r="M13" s="178">
        <f>ROUND(F13*(H13),3)</f>
        <v>0</v>
      </c>
      <c r="N13" s="178">
        <v>0</v>
      </c>
      <c r="O13" s="178"/>
      <c r="P13" s="183"/>
      <c r="Q13" s="183"/>
      <c r="R13" s="183"/>
      <c r="S13" s="178">
        <f>ROUND(F13*(P13),3)</f>
        <v>0</v>
      </c>
      <c r="T13" s="179"/>
      <c r="U13" s="179"/>
      <c r="V13" s="183"/>
      <c r="Z13">
        <v>0</v>
      </c>
    </row>
    <row r="14" spans="1:26" ht="25.05" customHeight="1">
      <c r="A14" s="180"/>
      <c r="B14" s="176" t="s">
        <v>95</v>
      </c>
      <c r="C14" s="181" t="s">
        <v>227</v>
      </c>
      <c r="D14" s="176" t="s">
        <v>228</v>
      </c>
      <c r="E14" s="176" t="s">
        <v>102</v>
      </c>
      <c r="F14" s="177">
        <v>36</v>
      </c>
      <c r="G14" s="182"/>
      <c r="H14" s="182"/>
      <c r="I14" s="177">
        <f>ROUND(F14*(G14+H14),3)</f>
        <v>0</v>
      </c>
      <c r="J14" s="176">
        <f>ROUND(F14*(N14),3)</f>
        <v>0</v>
      </c>
      <c r="K14" s="178">
        <f>ROUND(F14*(O14),3)</f>
        <v>0</v>
      </c>
      <c r="L14" s="178">
        <f>ROUND(F14*(G14),3)</f>
        <v>0</v>
      </c>
      <c r="M14" s="178">
        <f>ROUND(F14*(H14),3)</f>
        <v>0</v>
      </c>
      <c r="N14" s="178">
        <v>0</v>
      </c>
      <c r="O14" s="178"/>
      <c r="P14" s="183"/>
      <c r="Q14" s="183"/>
      <c r="R14" s="183"/>
      <c r="S14" s="178">
        <f>ROUND(F14*(P14),3)</f>
        <v>0</v>
      </c>
      <c r="T14" s="179"/>
      <c r="U14" s="179"/>
      <c r="V14" s="183"/>
      <c r="Z14">
        <v>0</v>
      </c>
    </row>
    <row r="15" spans="1:26" ht="25.05" customHeight="1">
      <c r="A15" s="180"/>
      <c r="B15" s="176" t="s">
        <v>95</v>
      </c>
      <c r="C15" s="181" t="s">
        <v>103</v>
      </c>
      <c r="D15" s="176" t="s">
        <v>104</v>
      </c>
      <c r="E15" s="176" t="s">
        <v>102</v>
      </c>
      <c r="F15" s="177">
        <v>18</v>
      </c>
      <c r="G15" s="182"/>
      <c r="H15" s="182"/>
      <c r="I15" s="177">
        <f>ROUND(F15*(G15+H15),3)</f>
        <v>0</v>
      </c>
      <c r="J15" s="176">
        <f>ROUND(F15*(N15),3)</f>
        <v>0</v>
      </c>
      <c r="K15" s="178">
        <f>ROUND(F15*(O15),3)</f>
        <v>0</v>
      </c>
      <c r="L15" s="178">
        <f>ROUND(F15*(G15),3)</f>
        <v>0</v>
      </c>
      <c r="M15" s="178">
        <f>ROUND(F15*(H15),3)</f>
        <v>0</v>
      </c>
      <c r="N15" s="178">
        <v>0</v>
      </c>
      <c r="O15" s="178"/>
      <c r="P15" s="183">
        <v>6.000000000000001E-05</v>
      </c>
      <c r="Q15" s="183"/>
      <c r="R15" s="183">
        <v>6.000000000000001E-05</v>
      </c>
      <c r="S15" s="178">
        <f>ROUND(F15*(P15),3)</f>
        <v>0.001</v>
      </c>
      <c r="T15" s="179"/>
      <c r="U15" s="179"/>
      <c r="V15" s="183"/>
      <c r="Z15">
        <v>0</v>
      </c>
    </row>
    <row r="16" spans="1:26" ht="25.05" customHeight="1">
      <c r="A16" s="180"/>
      <c r="B16" s="176" t="s">
        <v>95</v>
      </c>
      <c r="C16" s="181" t="s">
        <v>107</v>
      </c>
      <c r="D16" s="176" t="s">
        <v>108</v>
      </c>
      <c r="E16" s="176" t="s">
        <v>109</v>
      </c>
      <c r="F16" s="177">
        <v>10</v>
      </c>
      <c r="G16" s="182"/>
      <c r="H16" s="182"/>
      <c r="I16" s="177">
        <f>ROUND(F16*(G16+H16),3)</f>
        <v>0</v>
      </c>
      <c r="J16" s="176">
        <f>ROUND(F16*(N16),3)</f>
        <v>0</v>
      </c>
      <c r="K16" s="178">
        <f>ROUND(F16*(O16),3)</f>
        <v>0</v>
      </c>
      <c r="L16" s="178">
        <f>ROUND(F16*(G16),3)</f>
        <v>0</v>
      </c>
      <c r="M16" s="178">
        <f>ROUND(F16*(H16),3)</f>
        <v>0</v>
      </c>
      <c r="N16" s="178">
        <v>0</v>
      </c>
      <c r="O16" s="178"/>
      <c r="P16" s="183">
        <v>0.001356864</v>
      </c>
      <c r="Q16" s="183"/>
      <c r="R16" s="183">
        <v>0.001356864</v>
      </c>
      <c r="S16" s="178">
        <f>ROUND(F16*(P16),3)</f>
        <v>0.014</v>
      </c>
      <c r="T16" s="179"/>
      <c r="U16" s="179"/>
      <c r="V16" s="183"/>
      <c r="Z16">
        <v>0</v>
      </c>
    </row>
    <row r="17" spans="1:26" ht="25.05" customHeight="1">
      <c r="A17" s="180"/>
      <c r="B17" s="176" t="s">
        <v>95</v>
      </c>
      <c r="C17" s="181" t="s">
        <v>110</v>
      </c>
      <c r="D17" s="176" t="s">
        <v>111</v>
      </c>
      <c r="E17" s="176" t="s">
        <v>112</v>
      </c>
      <c r="F17" s="177">
        <v>5</v>
      </c>
      <c r="G17" s="182"/>
      <c r="H17" s="182"/>
      <c r="I17" s="177">
        <f>ROUND(F17*(G17+H17),3)</f>
        <v>0</v>
      </c>
      <c r="J17" s="176">
        <f>ROUND(F17*(N17),3)</f>
        <v>0</v>
      </c>
      <c r="K17" s="178">
        <f>ROUND(F17*(O17),3)</f>
        <v>0</v>
      </c>
      <c r="L17" s="178">
        <f>ROUND(F17*(G17),3)</f>
        <v>0</v>
      </c>
      <c r="M17" s="178">
        <f>ROUND(F17*(H17),3)</f>
        <v>0</v>
      </c>
      <c r="N17" s="178">
        <v>0</v>
      </c>
      <c r="O17" s="178"/>
      <c r="P17" s="183"/>
      <c r="Q17" s="183"/>
      <c r="R17" s="183"/>
      <c r="S17" s="178">
        <f>ROUND(F17*(P17),3)</f>
        <v>0</v>
      </c>
      <c r="T17" s="179"/>
      <c r="U17" s="179"/>
      <c r="V17" s="183"/>
      <c r="Z17">
        <v>0</v>
      </c>
    </row>
    <row r="18" spans="1:26" ht="25.05" customHeight="1">
      <c r="A18" s="180"/>
      <c r="B18" s="176" t="s">
        <v>95</v>
      </c>
      <c r="C18" s="181" t="s">
        <v>113</v>
      </c>
      <c r="D18" s="176" t="s">
        <v>114</v>
      </c>
      <c r="E18" s="176" t="s">
        <v>115</v>
      </c>
      <c r="F18" s="177">
        <v>1.1</v>
      </c>
      <c r="G18" s="182"/>
      <c r="H18" s="182"/>
      <c r="I18" s="177">
        <f>ROUND(F18*(G18+H18),3)</f>
        <v>0</v>
      </c>
      <c r="J18" s="176">
        <f>ROUND(F18*(N18),3)</f>
        <v>0</v>
      </c>
      <c r="K18" s="178">
        <f>ROUND(F18*(O18),3)</f>
        <v>0</v>
      </c>
      <c r="L18" s="178">
        <f>ROUND(F18*(G18),3)</f>
        <v>0</v>
      </c>
      <c r="M18" s="178">
        <f>ROUND(F18*(H18),3)</f>
        <v>0</v>
      </c>
      <c r="N18" s="178">
        <v>0</v>
      </c>
      <c r="O18" s="178"/>
      <c r="P18" s="183">
        <v>0.01071</v>
      </c>
      <c r="Q18" s="183"/>
      <c r="R18" s="183">
        <v>0.01071</v>
      </c>
      <c r="S18" s="178">
        <f>ROUND(F18*(P18),3)</f>
        <v>0.012</v>
      </c>
      <c r="T18" s="179"/>
      <c r="U18" s="179"/>
      <c r="V18" s="183"/>
      <c r="Z18">
        <v>0</v>
      </c>
    </row>
    <row r="19" spans="1:26" ht="25.05" customHeight="1">
      <c r="A19" s="180"/>
      <c r="B19" s="176" t="s">
        <v>95</v>
      </c>
      <c r="C19" s="181" t="s">
        <v>121</v>
      </c>
      <c r="D19" s="176" t="s">
        <v>122</v>
      </c>
      <c r="E19" s="176" t="s">
        <v>120</v>
      </c>
      <c r="F19" s="177">
        <v>126.75</v>
      </c>
      <c r="G19" s="182"/>
      <c r="H19" s="182"/>
      <c r="I19" s="177">
        <f>ROUND(F19*(G19+H19),3)</f>
        <v>0</v>
      </c>
      <c r="J19" s="176">
        <f>ROUND(F19*(N19),3)</f>
        <v>0</v>
      </c>
      <c r="K19" s="178">
        <f>ROUND(F19*(O19),3)</f>
        <v>0</v>
      </c>
      <c r="L19" s="178">
        <f>ROUND(F19*(G19),3)</f>
        <v>0</v>
      </c>
      <c r="M19" s="178">
        <f>ROUND(F19*(H19),3)</f>
        <v>0</v>
      </c>
      <c r="N19" s="178">
        <v>0</v>
      </c>
      <c r="O19" s="178"/>
      <c r="P19" s="183"/>
      <c r="Q19" s="183"/>
      <c r="R19" s="183"/>
      <c r="S19" s="178">
        <f>ROUND(F19*(P19),3)</f>
        <v>0</v>
      </c>
      <c r="T19" s="179"/>
      <c r="U19" s="179"/>
      <c r="V19" s="183"/>
      <c r="Z19">
        <v>0</v>
      </c>
    </row>
    <row r="20" spans="1:26" ht="25.05" customHeight="1">
      <c r="A20" s="180"/>
      <c r="B20" s="176" t="s">
        <v>95</v>
      </c>
      <c r="C20" s="181" t="s">
        <v>229</v>
      </c>
      <c r="D20" s="176" t="s">
        <v>230</v>
      </c>
      <c r="E20" s="176" t="s">
        <v>120</v>
      </c>
      <c r="F20" s="177">
        <v>1.375</v>
      </c>
      <c r="G20" s="182"/>
      <c r="H20" s="182"/>
      <c r="I20" s="177">
        <f>ROUND(F20*(G20+H20),3)</f>
        <v>0</v>
      </c>
      <c r="J20" s="176">
        <f>ROUND(F20*(N20),3)</f>
        <v>0</v>
      </c>
      <c r="K20" s="178">
        <f>ROUND(F20*(O20),3)</f>
        <v>0</v>
      </c>
      <c r="L20" s="178">
        <f>ROUND(F20*(G20),3)</f>
        <v>0</v>
      </c>
      <c r="M20" s="178">
        <f>ROUND(F20*(H20),3)</f>
        <v>0</v>
      </c>
      <c r="N20" s="178">
        <v>0</v>
      </c>
      <c r="O20" s="178"/>
      <c r="P20" s="183"/>
      <c r="Q20" s="183"/>
      <c r="R20" s="183"/>
      <c r="S20" s="178">
        <f>ROUND(F20*(P20),3)</f>
        <v>0</v>
      </c>
      <c r="T20" s="179"/>
      <c r="U20" s="179"/>
      <c r="V20" s="183"/>
      <c r="Z20">
        <v>0</v>
      </c>
    </row>
    <row r="21" spans="1:26" ht="25.05" customHeight="1">
      <c r="A21" s="180"/>
      <c r="B21" s="176" t="s">
        <v>95</v>
      </c>
      <c r="C21" s="181" t="s">
        <v>123</v>
      </c>
      <c r="D21" s="176" t="s">
        <v>124</v>
      </c>
      <c r="E21" s="176" t="s">
        <v>120</v>
      </c>
      <c r="F21" s="177">
        <v>0.416</v>
      </c>
      <c r="G21" s="182"/>
      <c r="H21" s="182"/>
      <c r="I21" s="177">
        <f>ROUND(F21*(G21+H21),3)</f>
        <v>0</v>
      </c>
      <c r="J21" s="176">
        <f>ROUND(F21*(N21),3)</f>
        <v>0</v>
      </c>
      <c r="K21" s="178">
        <f>ROUND(F21*(O21),3)</f>
        <v>0</v>
      </c>
      <c r="L21" s="178">
        <f>ROUND(F21*(G21),3)</f>
        <v>0</v>
      </c>
      <c r="M21" s="178">
        <f>ROUND(F21*(H21),3)</f>
        <v>0</v>
      </c>
      <c r="N21" s="178">
        <v>0</v>
      </c>
      <c r="O21" s="178"/>
      <c r="P21" s="183"/>
      <c r="Q21" s="183"/>
      <c r="R21" s="183"/>
      <c r="S21" s="178">
        <f>ROUND(F21*(P21),3)</f>
        <v>0</v>
      </c>
      <c r="T21" s="179"/>
      <c r="U21" s="179"/>
      <c r="V21" s="183"/>
      <c r="Z21">
        <v>0</v>
      </c>
    </row>
    <row r="22" spans="1:26" ht="25.05" customHeight="1">
      <c r="A22" s="180"/>
      <c r="B22" s="176" t="s">
        <v>95</v>
      </c>
      <c r="C22" s="181" t="s">
        <v>231</v>
      </c>
      <c r="D22" s="176" t="s">
        <v>232</v>
      </c>
      <c r="E22" s="176" t="s">
        <v>120</v>
      </c>
      <c r="F22" s="177">
        <v>5.94</v>
      </c>
      <c r="G22" s="182"/>
      <c r="H22" s="182"/>
      <c r="I22" s="177">
        <f>ROUND(F22*(G22+H22),3)</f>
        <v>0</v>
      </c>
      <c r="J22" s="176">
        <f>ROUND(F22*(N22),3)</f>
        <v>0</v>
      </c>
      <c r="K22" s="178">
        <f>ROUND(F22*(O22),3)</f>
        <v>0</v>
      </c>
      <c r="L22" s="178">
        <f>ROUND(F22*(G22),3)</f>
        <v>0</v>
      </c>
      <c r="M22" s="178">
        <f>ROUND(F22*(H22),3)</f>
        <v>0</v>
      </c>
      <c r="N22" s="178">
        <v>0</v>
      </c>
      <c r="O22" s="178"/>
      <c r="P22" s="183"/>
      <c r="Q22" s="183"/>
      <c r="R22" s="183"/>
      <c r="S22" s="178">
        <f>ROUND(F22*(P22),3)</f>
        <v>0</v>
      </c>
      <c r="T22" s="179"/>
      <c r="U22" s="179"/>
      <c r="V22" s="183"/>
      <c r="Z22">
        <v>0</v>
      </c>
    </row>
    <row r="23" spans="1:26" ht="25.05" customHeight="1">
      <c r="A23" s="180"/>
      <c r="B23" s="176" t="s">
        <v>95</v>
      </c>
      <c r="C23" s="181" t="s">
        <v>233</v>
      </c>
      <c r="D23" s="176" t="s">
        <v>234</v>
      </c>
      <c r="E23" s="176" t="s">
        <v>120</v>
      </c>
      <c r="F23" s="177">
        <v>17.81</v>
      </c>
      <c r="G23" s="182"/>
      <c r="H23" s="182"/>
      <c r="I23" s="177">
        <f>ROUND(F23*(G23+H23),3)</f>
        <v>0</v>
      </c>
      <c r="J23" s="176">
        <f>ROUND(F23*(N23),3)</f>
        <v>0</v>
      </c>
      <c r="K23" s="178">
        <f>ROUND(F23*(O23),3)</f>
        <v>0</v>
      </c>
      <c r="L23" s="178">
        <f>ROUND(F23*(G23),3)</f>
        <v>0</v>
      </c>
      <c r="M23" s="178">
        <f>ROUND(F23*(H23),3)</f>
        <v>0</v>
      </c>
      <c r="N23" s="178">
        <v>0</v>
      </c>
      <c r="O23" s="178"/>
      <c r="P23" s="183"/>
      <c r="Q23" s="183"/>
      <c r="R23" s="183"/>
      <c r="S23" s="178">
        <f>ROUND(F23*(P23),3)</f>
        <v>0</v>
      </c>
      <c r="T23" s="179"/>
      <c r="U23" s="179"/>
      <c r="V23" s="183"/>
      <c r="Z23">
        <v>0</v>
      </c>
    </row>
    <row r="24" spans="1:26" ht="25.05" customHeight="1">
      <c r="A24" s="180"/>
      <c r="B24" s="176" t="s">
        <v>95</v>
      </c>
      <c r="C24" s="181" t="s">
        <v>235</v>
      </c>
      <c r="D24" s="176" t="s">
        <v>236</v>
      </c>
      <c r="E24" s="176" t="s">
        <v>120</v>
      </c>
      <c r="F24" s="177">
        <v>8.91</v>
      </c>
      <c r="G24" s="182"/>
      <c r="H24" s="182"/>
      <c r="I24" s="177">
        <f>ROUND(F24*(G24+H24),3)</f>
        <v>0</v>
      </c>
      <c r="J24" s="176">
        <f>ROUND(F24*(N24),3)</f>
        <v>0</v>
      </c>
      <c r="K24" s="178">
        <f>ROUND(F24*(O24),3)</f>
        <v>0</v>
      </c>
      <c r="L24" s="178">
        <f>ROUND(F24*(G24),3)</f>
        <v>0</v>
      </c>
      <c r="M24" s="178">
        <f>ROUND(F24*(H24),3)</f>
        <v>0</v>
      </c>
      <c r="N24" s="178">
        <v>0</v>
      </c>
      <c r="O24" s="178"/>
      <c r="P24" s="183"/>
      <c r="Q24" s="183"/>
      <c r="R24" s="183"/>
      <c r="S24" s="178">
        <f>ROUND(F24*(P24),3)</f>
        <v>0</v>
      </c>
      <c r="T24" s="179"/>
      <c r="U24" s="179"/>
      <c r="V24" s="183"/>
      <c r="Z24">
        <v>0</v>
      </c>
    </row>
    <row r="25" spans="1:26" ht="25.05" customHeight="1">
      <c r="A25" s="180"/>
      <c r="B25" s="176" t="s">
        <v>95</v>
      </c>
      <c r="C25" s="181" t="s">
        <v>237</v>
      </c>
      <c r="D25" s="176" t="s">
        <v>238</v>
      </c>
      <c r="E25" s="176" t="s">
        <v>120</v>
      </c>
      <c r="F25" s="177">
        <v>5.94</v>
      </c>
      <c r="G25" s="182"/>
      <c r="H25" s="182"/>
      <c r="I25" s="177">
        <f>ROUND(F25*(G25+H25),3)</f>
        <v>0</v>
      </c>
      <c r="J25" s="176">
        <f>ROUND(F25*(N25),3)</f>
        <v>0</v>
      </c>
      <c r="K25" s="178">
        <f>ROUND(F25*(O25),3)</f>
        <v>0</v>
      </c>
      <c r="L25" s="178">
        <f>ROUND(F25*(G25),3)</f>
        <v>0</v>
      </c>
      <c r="M25" s="178">
        <f>ROUND(F25*(H25),3)</f>
        <v>0</v>
      </c>
      <c r="N25" s="178">
        <v>0</v>
      </c>
      <c r="O25" s="178"/>
      <c r="P25" s="183"/>
      <c r="Q25" s="183"/>
      <c r="R25" s="183"/>
      <c r="S25" s="178">
        <f>ROUND(F25*(P25),3)</f>
        <v>0</v>
      </c>
      <c r="T25" s="179"/>
      <c r="U25" s="179"/>
      <c r="V25" s="183"/>
      <c r="Z25">
        <v>0</v>
      </c>
    </row>
    <row r="26" spans="1:26" ht="25.05" customHeight="1">
      <c r="A26" s="180"/>
      <c r="B26" s="176" t="s">
        <v>95</v>
      </c>
      <c r="C26" s="181" t="s">
        <v>239</v>
      </c>
      <c r="D26" s="176" t="s">
        <v>240</v>
      </c>
      <c r="E26" s="176" t="s">
        <v>120</v>
      </c>
      <c r="F26" s="177">
        <v>2.97</v>
      </c>
      <c r="G26" s="182"/>
      <c r="H26" s="182"/>
      <c r="I26" s="177">
        <f>ROUND(F26*(G26+H26),3)</f>
        <v>0</v>
      </c>
      <c r="J26" s="176">
        <f>ROUND(F26*(N26),3)</f>
        <v>0</v>
      </c>
      <c r="K26" s="178">
        <f>ROUND(F26*(O26),3)</f>
        <v>0</v>
      </c>
      <c r="L26" s="178">
        <f>ROUND(F26*(G26),3)</f>
        <v>0</v>
      </c>
      <c r="M26" s="178">
        <f>ROUND(F26*(H26),3)</f>
        <v>0</v>
      </c>
      <c r="N26" s="178">
        <v>0</v>
      </c>
      <c r="O26" s="178"/>
      <c r="P26" s="183"/>
      <c r="Q26" s="183"/>
      <c r="R26" s="183"/>
      <c r="S26" s="178">
        <f>ROUND(F26*(P26),3)</f>
        <v>0</v>
      </c>
      <c r="T26" s="179"/>
      <c r="U26" s="179"/>
      <c r="V26" s="183"/>
      <c r="Z26">
        <v>0</v>
      </c>
    </row>
    <row r="27" spans="1:26" ht="25.05" customHeight="1">
      <c r="A27" s="180"/>
      <c r="B27" s="176" t="s">
        <v>95</v>
      </c>
      <c r="C27" s="181" t="s">
        <v>125</v>
      </c>
      <c r="D27" s="176" t="s">
        <v>126</v>
      </c>
      <c r="E27" s="176" t="s">
        <v>120</v>
      </c>
      <c r="F27" s="177">
        <v>192.072</v>
      </c>
      <c r="G27" s="182"/>
      <c r="H27" s="182"/>
      <c r="I27" s="177">
        <f>ROUND(F27*(G27+H27),3)</f>
        <v>0</v>
      </c>
      <c r="J27" s="176">
        <f>ROUND(F27*(N27),3)</f>
        <v>0</v>
      </c>
      <c r="K27" s="178">
        <f>ROUND(F27*(O27),3)</f>
        <v>0</v>
      </c>
      <c r="L27" s="178">
        <f>ROUND(F27*(G27),3)</f>
        <v>0</v>
      </c>
      <c r="M27" s="178">
        <f>ROUND(F27*(H27),3)</f>
        <v>0</v>
      </c>
      <c r="N27" s="178">
        <v>0</v>
      </c>
      <c r="O27" s="178"/>
      <c r="P27" s="183"/>
      <c r="Q27" s="183"/>
      <c r="R27" s="183"/>
      <c r="S27" s="178">
        <f>ROUND(F27*(P27),3)</f>
        <v>0</v>
      </c>
      <c r="T27" s="179"/>
      <c r="U27" s="179"/>
      <c r="V27" s="183"/>
      <c r="Z27">
        <v>0</v>
      </c>
    </row>
    <row r="28" spans="1:26" ht="25.05" customHeight="1">
      <c r="A28" s="180"/>
      <c r="B28" s="176" t="s">
        <v>95</v>
      </c>
      <c r="C28" s="181" t="s">
        <v>241</v>
      </c>
      <c r="D28" s="176" t="s">
        <v>242</v>
      </c>
      <c r="E28" s="176" t="s">
        <v>120</v>
      </c>
      <c r="F28" s="177">
        <v>672.253</v>
      </c>
      <c r="G28" s="182"/>
      <c r="H28" s="182"/>
      <c r="I28" s="177">
        <f>ROUND(F28*(G28+H28),3)</f>
        <v>0</v>
      </c>
      <c r="J28" s="176">
        <f>ROUND(F28*(N28),3)</f>
        <v>0</v>
      </c>
      <c r="K28" s="178">
        <f>ROUND(F28*(O28),3)</f>
        <v>0</v>
      </c>
      <c r="L28" s="178">
        <f>ROUND(F28*(G28),3)</f>
        <v>0</v>
      </c>
      <c r="M28" s="178">
        <f>ROUND(F28*(H28),3)</f>
        <v>0</v>
      </c>
      <c r="N28" s="178">
        <v>0</v>
      </c>
      <c r="O28" s="178"/>
      <c r="P28" s="183"/>
      <c r="Q28" s="183"/>
      <c r="R28" s="183"/>
      <c r="S28" s="178">
        <f>ROUND(F28*(P28),3)</f>
        <v>0</v>
      </c>
      <c r="T28" s="179"/>
      <c r="U28" s="179"/>
      <c r="V28" s="183"/>
      <c r="Z28">
        <v>0</v>
      </c>
    </row>
    <row r="29" spans="1:26" ht="34.95" customHeight="1">
      <c r="A29" s="180"/>
      <c r="B29" s="176" t="s">
        <v>95</v>
      </c>
      <c r="C29" s="181" t="s">
        <v>129</v>
      </c>
      <c r="D29" s="176" t="s">
        <v>130</v>
      </c>
      <c r="E29" s="176" t="s">
        <v>120</v>
      </c>
      <c r="F29" s="177">
        <v>336.127</v>
      </c>
      <c r="G29" s="182"/>
      <c r="H29" s="182"/>
      <c r="I29" s="177">
        <f>ROUND(F29*(G29+H29),3)</f>
        <v>0</v>
      </c>
      <c r="J29" s="176">
        <f>ROUND(F29*(N29),3)</f>
        <v>0</v>
      </c>
      <c r="K29" s="178">
        <f>ROUND(F29*(O29),3)</f>
        <v>0</v>
      </c>
      <c r="L29" s="178">
        <f>ROUND(F29*(G29),3)</f>
        <v>0</v>
      </c>
      <c r="M29" s="178">
        <f>ROUND(F29*(H29),3)</f>
        <v>0</v>
      </c>
      <c r="N29" s="178">
        <v>0</v>
      </c>
      <c r="O29" s="178"/>
      <c r="P29" s="183"/>
      <c r="Q29" s="183"/>
      <c r="R29" s="183"/>
      <c r="S29" s="178">
        <f>ROUND(F29*(P29),3)</f>
        <v>0</v>
      </c>
      <c r="T29" s="179"/>
      <c r="U29" s="179"/>
      <c r="V29" s="183"/>
      <c r="Z29">
        <v>0</v>
      </c>
    </row>
    <row r="30" spans="1:26" ht="25.05" customHeight="1">
      <c r="A30" s="180"/>
      <c r="B30" s="176" t="s">
        <v>95</v>
      </c>
      <c r="C30" s="181" t="s">
        <v>131</v>
      </c>
      <c r="D30" s="176" t="s">
        <v>132</v>
      </c>
      <c r="E30" s="176" t="s">
        <v>120</v>
      </c>
      <c r="F30" s="177">
        <v>96.036</v>
      </c>
      <c r="G30" s="182"/>
      <c r="H30" s="182"/>
      <c r="I30" s="177">
        <f>ROUND(F30*(G30+H30),3)</f>
        <v>0</v>
      </c>
      <c r="J30" s="176">
        <f>ROUND(F30*(N30),3)</f>
        <v>0</v>
      </c>
      <c r="K30" s="178">
        <f>ROUND(F30*(O30),3)</f>
        <v>0</v>
      </c>
      <c r="L30" s="178">
        <f>ROUND(F30*(G30),3)</f>
        <v>0</v>
      </c>
      <c r="M30" s="178">
        <f>ROUND(F30*(H30),3)</f>
        <v>0</v>
      </c>
      <c r="N30" s="178">
        <v>0</v>
      </c>
      <c r="O30" s="178"/>
      <c r="P30" s="183"/>
      <c r="Q30" s="183"/>
      <c r="R30" s="183"/>
      <c r="S30" s="178">
        <f>ROUND(F30*(P30),3)</f>
        <v>0</v>
      </c>
      <c r="T30" s="179"/>
      <c r="U30" s="179"/>
      <c r="V30" s="183"/>
      <c r="Z30">
        <v>0</v>
      </c>
    </row>
    <row r="31" spans="1:26" ht="25.05" customHeight="1">
      <c r="A31" s="180"/>
      <c r="B31" s="176" t="s">
        <v>95</v>
      </c>
      <c r="C31" s="181" t="s">
        <v>133</v>
      </c>
      <c r="D31" s="176" t="s">
        <v>134</v>
      </c>
      <c r="E31" s="176" t="s">
        <v>120</v>
      </c>
      <c r="F31" s="177">
        <v>48.018</v>
      </c>
      <c r="G31" s="182"/>
      <c r="H31" s="182"/>
      <c r="I31" s="177">
        <f>ROUND(F31*(G31+H31),3)</f>
        <v>0</v>
      </c>
      <c r="J31" s="176">
        <f>ROUND(F31*(N31),3)</f>
        <v>0</v>
      </c>
      <c r="K31" s="178">
        <f>ROUND(F31*(O31),3)</f>
        <v>0</v>
      </c>
      <c r="L31" s="178">
        <f>ROUND(F31*(G31),3)</f>
        <v>0</v>
      </c>
      <c r="M31" s="178">
        <f>ROUND(F31*(H31),3)</f>
        <v>0</v>
      </c>
      <c r="N31" s="178">
        <v>0</v>
      </c>
      <c r="O31" s="178"/>
      <c r="P31" s="183"/>
      <c r="Q31" s="183"/>
      <c r="R31" s="183"/>
      <c r="S31" s="178">
        <f>ROUND(F31*(P31),3)</f>
        <v>0</v>
      </c>
      <c r="T31" s="179"/>
      <c r="U31" s="179"/>
      <c r="V31" s="183"/>
      <c r="Z31">
        <v>0</v>
      </c>
    </row>
    <row r="32" spans="1:26" ht="25.05" customHeight="1">
      <c r="A32" s="180"/>
      <c r="B32" s="176" t="s">
        <v>95</v>
      </c>
      <c r="C32" s="181" t="s">
        <v>135</v>
      </c>
      <c r="D32" s="176" t="s">
        <v>136</v>
      </c>
      <c r="E32" s="176" t="s">
        <v>102</v>
      </c>
      <c r="F32" s="177">
        <v>1394</v>
      </c>
      <c r="G32" s="182"/>
      <c r="H32" s="182"/>
      <c r="I32" s="177">
        <f>ROUND(F32*(G32+H32),3)</f>
        <v>0</v>
      </c>
      <c r="J32" s="176">
        <f>ROUND(F32*(N32),3)</f>
        <v>0</v>
      </c>
      <c r="K32" s="178">
        <f>ROUND(F32*(O32),3)</f>
        <v>0</v>
      </c>
      <c r="L32" s="178">
        <f>ROUND(F32*(G32),3)</f>
        <v>0</v>
      </c>
      <c r="M32" s="178">
        <f>ROUND(F32*(H32),3)</f>
        <v>0</v>
      </c>
      <c r="N32" s="178">
        <v>0</v>
      </c>
      <c r="O32" s="178"/>
      <c r="P32" s="183">
        <v>0.0008500000000000001</v>
      </c>
      <c r="Q32" s="183"/>
      <c r="R32" s="183">
        <v>0.0008500000000000001</v>
      </c>
      <c r="S32" s="178">
        <f>ROUND(F32*(P32),3)</f>
        <v>1.185</v>
      </c>
      <c r="T32" s="179"/>
      <c r="U32" s="179"/>
      <c r="V32" s="183"/>
      <c r="Z32">
        <v>0</v>
      </c>
    </row>
    <row r="33" spans="1:26" ht="25.05" customHeight="1">
      <c r="A33" s="180"/>
      <c r="B33" s="176" t="s">
        <v>95</v>
      </c>
      <c r="C33" s="181" t="s">
        <v>137</v>
      </c>
      <c r="D33" s="176" t="s">
        <v>138</v>
      </c>
      <c r="E33" s="176" t="s">
        <v>102</v>
      </c>
      <c r="F33" s="177">
        <v>1394</v>
      </c>
      <c r="G33" s="182"/>
      <c r="H33" s="182"/>
      <c r="I33" s="177">
        <f>ROUND(F33*(G33+H33),3)</f>
        <v>0</v>
      </c>
      <c r="J33" s="176">
        <f>ROUND(F33*(N33),3)</f>
        <v>0</v>
      </c>
      <c r="K33" s="178">
        <f>ROUND(F33*(O33),3)</f>
        <v>0</v>
      </c>
      <c r="L33" s="178">
        <f>ROUND(F33*(G33),3)</f>
        <v>0</v>
      </c>
      <c r="M33" s="178">
        <f>ROUND(F33*(H33),3)</f>
        <v>0</v>
      </c>
      <c r="N33" s="178">
        <v>0</v>
      </c>
      <c r="O33" s="178"/>
      <c r="P33" s="183"/>
      <c r="Q33" s="183"/>
      <c r="R33" s="183"/>
      <c r="S33" s="178">
        <f>ROUND(F33*(P33),3)</f>
        <v>0</v>
      </c>
      <c r="T33" s="179"/>
      <c r="U33" s="179"/>
      <c r="V33" s="183"/>
      <c r="Z33">
        <v>0</v>
      </c>
    </row>
    <row r="34" spans="1:26" ht="25.05" customHeight="1">
      <c r="A34" s="180"/>
      <c r="B34" s="176" t="s">
        <v>95</v>
      </c>
      <c r="C34" s="181" t="s">
        <v>243</v>
      </c>
      <c r="D34" s="176" t="s">
        <v>244</v>
      </c>
      <c r="E34" s="176" t="s">
        <v>102</v>
      </c>
      <c r="F34" s="177">
        <v>30.36</v>
      </c>
      <c r="G34" s="182"/>
      <c r="H34" s="182"/>
      <c r="I34" s="177">
        <f>ROUND(F34*(G34+H34),3)</f>
        <v>0</v>
      </c>
      <c r="J34" s="176">
        <f>ROUND(F34*(N34),3)</f>
        <v>0</v>
      </c>
      <c r="K34" s="178">
        <f>ROUND(F34*(O34),3)</f>
        <v>0</v>
      </c>
      <c r="L34" s="178">
        <f>ROUND(F34*(G34),3)</f>
        <v>0</v>
      </c>
      <c r="M34" s="178">
        <f>ROUND(F34*(H34),3)</f>
        <v>0</v>
      </c>
      <c r="N34" s="178">
        <v>0</v>
      </c>
      <c r="O34" s="178"/>
      <c r="P34" s="183">
        <v>0.0007</v>
      </c>
      <c r="Q34" s="183"/>
      <c r="R34" s="183">
        <v>0.0007</v>
      </c>
      <c r="S34" s="178">
        <f>ROUND(F34*(P34),3)</f>
        <v>0.021</v>
      </c>
      <c r="T34" s="179"/>
      <c r="U34" s="179"/>
      <c r="V34" s="183"/>
      <c r="Z34">
        <v>0</v>
      </c>
    </row>
    <row r="35" spans="1:26" ht="25.05" customHeight="1">
      <c r="A35" s="180"/>
      <c r="B35" s="176" t="s">
        <v>95</v>
      </c>
      <c r="C35" s="181" t="s">
        <v>245</v>
      </c>
      <c r="D35" s="176" t="s">
        <v>246</v>
      </c>
      <c r="E35" s="176" t="s">
        <v>102</v>
      </c>
      <c r="F35" s="177">
        <v>30.36</v>
      </c>
      <c r="G35" s="182"/>
      <c r="H35" s="182"/>
      <c r="I35" s="177">
        <f>ROUND(F35*(G35+H35),3)</f>
        <v>0</v>
      </c>
      <c r="J35" s="176">
        <f>ROUND(F35*(N35),3)</f>
        <v>0</v>
      </c>
      <c r="K35" s="178">
        <f>ROUND(F35*(O35),3)</f>
        <v>0</v>
      </c>
      <c r="L35" s="178">
        <f>ROUND(F35*(G35),3)</f>
        <v>0</v>
      </c>
      <c r="M35" s="178">
        <f>ROUND(F35*(H35),3)</f>
        <v>0</v>
      </c>
      <c r="N35" s="178">
        <v>0</v>
      </c>
      <c r="O35" s="178"/>
      <c r="P35" s="183">
        <v>0.034409999999999996</v>
      </c>
      <c r="Q35" s="183"/>
      <c r="R35" s="183">
        <v>0.034409999999999996</v>
      </c>
      <c r="S35" s="178">
        <f>ROUND(F35*(P35),3)</f>
        <v>1.045</v>
      </c>
      <c r="T35" s="179"/>
      <c r="U35" s="179"/>
      <c r="V35" s="183"/>
      <c r="Z35">
        <v>0</v>
      </c>
    </row>
    <row r="36" spans="1:26" ht="25.05" customHeight="1">
      <c r="A36" s="180"/>
      <c r="B36" s="176" t="s">
        <v>95</v>
      </c>
      <c r="C36" s="181" t="s">
        <v>139</v>
      </c>
      <c r="D36" s="176" t="s">
        <v>140</v>
      </c>
      <c r="E36" s="176" t="s">
        <v>120</v>
      </c>
      <c r="F36" s="177">
        <v>106.301</v>
      </c>
      <c r="G36" s="182"/>
      <c r="H36" s="182"/>
      <c r="I36" s="177">
        <f>ROUND(F36*(G36+H36),3)</f>
        <v>0</v>
      </c>
      <c r="J36" s="176">
        <f>ROUND(F36*(N36),3)</f>
        <v>0</v>
      </c>
      <c r="K36" s="178">
        <f>ROUND(F36*(O36),3)</f>
        <v>0</v>
      </c>
      <c r="L36" s="178">
        <f>ROUND(F36*(G36),3)</f>
        <v>0</v>
      </c>
      <c r="M36" s="178">
        <f>ROUND(F36*(H36),3)</f>
        <v>0</v>
      </c>
      <c r="N36" s="178">
        <v>0</v>
      </c>
      <c r="O36" s="178"/>
      <c r="P36" s="183"/>
      <c r="Q36" s="183"/>
      <c r="R36" s="183"/>
      <c r="S36" s="178">
        <f>ROUND(F36*(P36),3)</f>
        <v>0</v>
      </c>
      <c r="T36" s="179"/>
      <c r="U36" s="179"/>
      <c r="V36" s="183"/>
      <c r="Z36">
        <v>0</v>
      </c>
    </row>
    <row r="37" spans="1:26" ht="25.05" customHeight="1">
      <c r="A37" s="180"/>
      <c r="B37" s="176" t="s">
        <v>95</v>
      </c>
      <c r="C37" s="181" t="s">
        <v>141</v>
      </c>
      <c r="D37" s="176" t="s">
        <v>142</v>
      </c>
      <c r="E37" s="176" t="s">
        <v>120</v>
      </c>
      <c r="F37" s="177">
        <v>106.301</v>
      </c>
      <c r="G37" s="182"/>
      <c r="H37" s="182"/>
      <c r="I37" s="177">
        <f>ROUND(F37*(G37+H37),3)</f>
        <v>0</v>
      </c>
      <c r="J37" s="176">
        <f>ROUND(F37*(N37),3)</f>
        <v>0</v>
      </c>
      <c r="K37" s="178">
        <f>ROUND(F37*(O37),3)</f>
        <v>0</v>
      </c>
      <c r="L37" s="178">
        <f>ROUND(F37*(G37),3)</f>
        <v>0</v>
      </c>
      <c r="M37" s="178">
        <f>ROUND(F37*(H37),3)</f>
        <v>0</v>
      </c>
      <c r="N37" s="178">
        <v>0</v>
      </c>
      <c r="O37" s="178"/>
      <c r="P37" s="183"/>
      <c r="Q37" s="183"/>
      <c r="R37" s="183"/>
      <c r="S37" s="178">
        <f>ROUND(F37*(P37),3)</f>
        <v>0</v>
      </c>
      <c r="T37" s="179"/>
      <c r="U37" s="179"/>
      <c r="V37" s="183"/>
      <c r="Z37">
        <v>0</v>
      </c>
    </row>
    <row r="38" spans="1:26" ht="25.05" customHeight="1">
      <c r="A38" s="180"/>
      <c r="B38" s="176" t="s">
        <v>95</v>
      </c>
      <c r="C38" s="181" t="s">
        <v>144</v>
      </c>
      <c r="D38" s="176" t="s">
        <v>145</v>
      </c>
      <c r="E38" s="176" t="s">
        <v>120</v>
      </c>
      <c r="F38" s="177">
        <v>106.301</v>
      </c>
      <c r="G38" s="182"/>
      <c r="H38" s="182"/>
      <c r="I38" s="177">
        <f>ROUND(F38*(G38+H38),3)</f>
        <v>0</v>
      </c>
      <c r="J38" s="176">
        <f>ROUND(F38*(N38),3)</f>
        <v>0</v>
      </c>
      <c r="K38" s="178">
        <f>ROUND(F38*(O38),3)</f>
        <v>0</v>
      </c>
      <c r="L38" s="178">
        <f>ROUND(F38*(G38),3)</f>
        <v>0</v>
      </c>
      <c r="M38" s="178">
        <f>ROUND(F38*(H38),3)</f>
        <v>0</v>
      </c>
      <c r="N38" s="178">
        <v>0</v>
      </c>
      <c r="O38" s="178"/>
      <c r="P38" s="183"/>
      <c r="Q38" s="183"/>
      <c r="R38" s="183"/>
      <c r="S38" s="178">
        <f>ROUND(F38*(P38),3)</f>
        <v>0</v>
      </c>
      <c r="T38" s="179"/>
      <c r="U38" s="179"/>
      <c r="V38" s="183"/>
      <c r="Z38">
        <v>0</v>
      </c>
    </row>
    <row r="39" spans="1:26" ht="25.05" customHeight="1">
      <c r="A39" s="180"/>
      <c r="B39" s="176" t="s">
        <v>95</v>
      </c>
      <c r="C39" s="181" t="s">
        <v>146</v>
      </c>
      <c r="D39" s="176" t="s">
        <v>147</v>
      </c>
      <c r="E39" s="176" t="s">
        <v>120</v>
      </c>
      <c r="F39" s="177">
        <v>572.23</v>
      </c>
      <c r="G39" s="182"/>
      <c r="H39" s="182"/>
      <c r="I39" s="177">
        <f>ROUND(F39*(G39+H39),3)</f>
        <v>0</v>
      </c>
      <c r="J39" s="176">
        <f>ROUND(F39*(N39),3)</f>
        <v>0</v>
      </c>
      <c r="K39" s="178">
        <f>ROUND(F39*(O39),3)</f>
        <v>0</v>
      </c>
      <c r="L39" s="178">
        <f>ROUND(F39*(G39),3)</f>
        <v>0</v>
      </c>
      <c r="M39" s="178">
        <f>ROUND(F39*(H39),3)</f>
        <v>0</v>
      </c>
      <c r="N39" s="178">
        <v>0</v>
      </c>
      <c r="O39" s="178"/>
      <c r="P39" s="183"/>
      <c r="Q39" s="183"/>
      <c r="R39" s="183"/>
      <c r="S39" s="178">
        <f>ROUND(F39*(P39),3)</f>
        <v>0</v>
      </c>
      <c r="T39" s="179"/>
      <c r="U39" s="179"/>
      <c r="V39" s="183"/>
      <c r="Z39">
        <v>0</v>
      </c>
    </row>
    <row r="40" spans="1:26" ht="25.05" customHeight="1">
      <c r="A40" s="180"/>
      <c r="B40" s="176" t="s">
        <v>95</v>
      </c>
      <c r="C40" s="181" t="s">
        <v>148</v>
      </c>
      <c r="D40" s="176" t="s">
        <v>149</v>
      </c>
      <c r="E40" s="176" t="s">
        <v>120</v>
      </c>
      <c r="F40" s="177">
        <v>248.831</v>
      </c>
      <c r="G40" s="182"/>
      <c r="H40" s="182"/>
      <c r="I40" s="177">
        <f>ROUND(F40*(G40+H40),3)</f>
        <v>0</v>
      </c>
      <c r="J40" s="176">
        <f>ROUND(F40*(N40),3)</f>
        <v>0</v>
      </c>
      <c r="K40" s="178">
        <f>ROUND(F40*(O40),3)</f>
        <v>0</v>
      </c>
      <c r="L40" s="178">
        <f>ROUND(F40*(G40),3)</f>
        <v>0</v>
      </c>
      <c r="M40" s="178">
        <f>ROUND(F40*(H40),3)</f>
        <v>0</v>
      </c>
      <c r="N40" s="178">
        <v>0</v>
      </c>
      <c r="O40" s="178"/>
      <c r="P40" s="183"/>
      <c r="Q40" s="183"/>
      <c r="R40" s="183"/>
      <c r="S40" s="178">
        <f>ROUND(F40*(P40),3)</f>
        <v>0</v>
      </c>
      <c r="T40" s="179"/>
      <c r="U40" s="179"/>
      <c r="V40" s="183"/>
      <c r="Z40">
        <v>0</v>
      </c>
    </row>
    <row r="41" spans="1:26" ht="25.05" customHeight="1">
      <c r="A41" s="180"/>
      <c r="B41" s="176" t="s">
        <v>95</v>
      </c>
      <c r="C41" s="181" t="s">
        <v>150</v>
      </c>
      <c r="D41" s="176" t="s">
        <v>151</v>
      </c>
      <c r="E41" s="176" t="s">
        <v>120</v>
      </c>
      <c r="F41" s="177">
        <v>248.831</v>
      </c>
      <c r="G41" s="182"/>
      <c r="H41" s="182"/>
      <c r="I41" s="177">
        <f>ROUND(F41*(G41+H41),3)</f>
        <v>0</v>
      </c>
      <c r="J41" s="176">
        <f>ROUND(F41*(N41),3)</f>
        <v>0</v>
      </c>
      <c r="K41" s="178">
        <f>ROUND(F41*(O41),3)</f>
        <v>0</v>
      </c>
      <c r="L41" s="178">
        <f>ROUND(F41*(G41),3)</f>
        <v>0</v>
      </c>
      <c r="M41" s="178">
        <f>ROUND(F41*(H41),3)</f>
        <v>0</v>
      </c>
      <c r="N41" s="178">
        <v>0</v>
      </c>
      <c r="O41" s="178"/>
      <c r="P41" s="183"/>
      <c r="Q41" s="183"/>
      <c r="R41" s="183"/>
      <c r="S41" s="178">
        <f>ROUND(F41*(P41),3)</f>
        <v>0</v>
      </c>
      <c r="T41" s="179"/>
      <c r="U41" s="179"/>
      <c r="V41" s="183"/>
      <c r="Z41">
        <v>0</v>
      </c>
    </row>
    <row r="42" spans="1:26" ht="25.05" customHeight="1">
      <c r="A42" s="180"/>
      <c r="B42" s="176" t="s">
        <v>95</v>
      </c>
      <c r="C42" s="181" t="s">
        <v>247</v>
      </c>
      <c r="D42" s="176" t="s">
        <v>248</v>
      </c>
      <c r="E42" s="176" t="s">
        <v>120</v>
      </c>
      <c r="F42" s="177">
        <v>33</v>
      </c>
      <c r="G42" s="182"/>
      <c r="H42" s="182"/>
      <c r="I42" s="177">
        <f>ROUND(F42*(G42+H42),3)</f>
        <v>0</v>
      </c>
      <c r="J42" s="176">
        <f>ROUND(F42*(N42),3)</f>
        <v>0</v>
      </c>
      <c r="K42" s="178">
        <f>ROUND(F42*(O42),3)</f>
        <v>0</v>
      </c>
      <c r="L42" s="178">
        <f>ROUND(F42*(G42),3)</f>
        <v>0</v>
      </c>
      <c r="M42" s="178">
        <f>ROUND(F42*(H42),3)</f>
        <v>0</v>
      </c>
      <c r="N42" s="178">
        <v>0</v>
      </c>
      <c r="O42" s="178"/>
      <c r="P42" s="183"/>
      <c r="Q42" s="183"/>
      <c r="R42" s="183"/>
      <c r="S42" s="178">
        <f>ROUND(F42*(P42),3)</f>
        <v>0</v>
      </c>
      <c r="T42" s="179"/>
      <c r="U42" s="179"/>
      <c r="V42" s="183"/>
      <c r="Z42">
        <v>0</v>
      </c>
    </row>
    <row r="43" spans="1:26" ht="25.05" customHeight="1">
      <c r="A43" s="180"/>
      <c r="B43" s="176" t="s">
        <v>154</v>
      </c>
      <c r="C43" s="181" t="s">
        <v>249</v>
      </c>
      <c r="D43" s="176" t="s">
        <v>250</v>
      </c>
      <c r="E43" s="176" t="s">
        <v>120</v>
      </c>
      <c r="F43" s="177">
        <v>33</v>
      </c>
      <c r="G43" s="182"/>
      <c r="H43" s="182"/>
      <c r="I43" s="177">
        <f>ROUND(F43*(G43+H43),3)</f>
        <v>0</v>
      </c>
      <c r="J43" s="176">
        <f>ROUND(F43*(N43),3)</f>
        <v>0</v>
      </c>
      <c r="K43" s="178">
        <f>ROUND(F43*(O43),3)</f>
        <v>0</v>
      </c>
      <c r="L43" s="178">
        <f>ROUND(F43*(G43),3)</f>
        <v>0</v>
      </c>
      <c r="M43" s="178">
        <f>ROUND(F43*(H43),3)</f>
        <v>0</v>
      </c>
      <c r="N43" s="178">
        <v>0</v>
      </c>
      <c r="O43" s="178"/>
      <c r="P43" s="183"/>
      <c r="Q43" s="183"/>
      <c r="R43" s="183"/>
      <c r="S43" s="178">
        <f>ROUND(F43*(P43),3)</f>
        <v>0</v>
      </c>
      <c r="T43" s="179"/>
      <c r="U43" s="179"/>
      <c r="V43" s="183"/>
      <c r="Z43">
        <v>0</v>
      </c>
    </row>
    <row r="44" spans="1:26" ht="25.05" customHeight="1">
      <c r="A44" s="180"/>
      <c r="B44" s="176" t="s">
        <v>95</v>
      </c>
      <c r="C44" s="181" t="s">
        <v>251</v>
      </c>
      <c r="D44" s="176" t="s">
        <v>252</v>
      </c>
      <c r="E44" s="176" t="s">
        <v>102</v>
      </c>
      <c r="F44" s="177">
        <v>440</v>
      </c>
      <c r="G44" s="182"/>
      <c r="H44" s="182"/>
      <c r="I44" s="177">
        <f>ROUND(F44*(G44+H44),3)</f>
        <v>0</v>
      </c>
      <c r="J44" s="176">
        <f>ROUND(F44*(N44),3)</f>
        <v>0</v>
      </c>
      <c r="K44" s="178">
        <f>ROUND(F44*(O44),3)</f>
        <v>0</v>
      </c>
      <c r="L44" s="178">
        <f>ROUND(F44*(G44),3)</f>
        <v>0</v>
      </c>
      <c r="M44" s="178">
        <f>ROUND(F44*(H44),3)</f>
        <v>0</v>
      </c>
      <c r="N44" s="178">
        <v>0</v>
      </c>
      <c r="O44" s="178"/>
      <c r="P44" s="183"/>
      <c r="Q44" s="183"/>
      <c r="R44" s="183"/>
      <c r="S44" s="178">
        <f>ROUND(F44*(P44),3)</f>
        <v>0</v>
      </c>
      <c r="T44" s="179"/>
      <c r="U44" s="179"/>
      <c r="V44" s="183"/>
      <c r="Z44">
        <v>0</v>
      </c>
    </row>
    <row r="45" spans="1:26" ht="25.05" customHeight="1">
      <c r="A45" s="180"/>
      <c r="B45" s="176" t="s">
        <v>95</v>
      </c>
      <c r="C45" s="181" t="s">
        <v>253</v>
      </c>
      <c r="D45" s="176" t="s">
        <v>254</v>
      </c>
      <c r="E45" s="176" t="s">
        <v>102</v>
      </c>
      <c r="F45" s="177">
        <v>440</v>
      </c>
      <c r="G45" s="182"/>
      <c r="H45" s="182"/>
      <c r="I45" s="177">
        <f>ROUND(F45*(G45+H45),3)</f>
        <v>0</v>
      </c>
      <c r="J45" s="176">
        <f>ROUND(F45*(N45),3)</f>
        <v>0</v>
      </c>
      <c r="K45" s="178">
        <f>ROUND(F45*(O45),3)</f>
        <v>0</v>
      </c>
      <c r="L45" s="178">
        <f>ROUND(F45*(G45),3)</f>
        <v>0</v>
      </c>
      <c r="M45" s="178">
        <f>ROUND(F45*(H45),3)</f>
        <v>0</v>
      </c>
      <c r="N45" s="178">
        <v>0</v>
      </c>
      <c r="O45" s="178"/>
      <c r="P45" s="183"/>
      <c r="Q45" s="183"/>
      <c r="R45" s="183"/>
      <c r="S45" s="178">
        <f>ROUND(F45*(P45),3)</f>
        <v>0</v>
      </c>
      <c r="T45" s="179"/>
      <c r="U45" s="179"/>
      <c r="V45" s="183"/>
      <c r="Z45">
        <v>0</v>
      </c>
    </row>
    <row r="46" spans="1:26" ht="25.05" customHeight="1">
      <c r="A46" s="180"/>
      <c r="B46" s="176" t="s">
        <v>154</v>
      </c>
      <c r="C46" s="181" t="s">
        <v>155</v>
      </c>
      <c r="D46" s="176" t="s">
        <v>156</v>
      </c>
      <c r="E46" s="176" t="s">
        <v>109</v>
      </c>
      <c r="F46" s="177">
        <v>30</v>
      </c>
      <c r="G46" s="182"/>
      <c r="H46" s="182"/>
      <c r="I46" s="177">
        <f>ROUND(F46*(G46+H46),3)</f>
        <v>0</v>
      </c>
      <c r="J46" s="176">
        <f>ROUND(F46*(N46),3)</f>
        <v>0</v>
      </c>
      <c r="K46" s="178">
        <f>ROUND(F46*(O46),3)</f>
        <v>0</v>
      </c>
      <c r="L46" s="178">
        <f>ROUND(F46*(G46),3)</f>
        <v>0</v>
      </c>
      <c r="M46" s="178">
        <f>ROUND(F46*(H46),3)</f>
        <v>0</v>
      </c>
      <c r="N46" s="178">
        <v>0</v>
      </c>
      <c r="O46" s="178"/>
      <c r="P46" s="183"/>
      <c r="Q46" s="183"/>
      <c r="R46" s="183"/>
      <c r="S46" s="178">
        <f>ROUND(F46*(P46),3)</f>
        <v>0</v>
      </c>
      <c r="T46" s="179"/>
      <c r="U46" s="179"/>
      <c r="V46" s="183"/>
      <c r="Z46">
        <v>0</v>
      </c>
    </row>
    <row r="47" spans="1:26" ht="25.05" customHeight="1">
      <c r="A47" s="180"/>
      <c r="B47" s="176" t="s">
        <v>154</v>
      </c>
      <c r="C47" s="181" t="s">
        <v>157</v>
      </c>
      <c r="D47" s="176" t="s">
        <v>158</v>
      </c>
      <c r="E47" s="176" t="s">
        <v>109</v>
      </c>
      <c r="F47" s="177">
        <v>8.5</v>
      </c>
      <c r="G47" s="182"/>
      <c r="H47" s="182"/>
      <c r="I47" s="177">
        <f>ROUND(F47*(G47+H47),3)</f>
        <v>0</v>
      </c>
      <c r="J47" s="176">
        <f>ROUND(F47*(N47),3)</f>
        <v>0</v>
      </c>
      <c r="K47" s="178">
        <f>ROUND(F47*(O47),3)</f>
        <v>0</v>
      </c>
      <c r="L47" s="178">
        <f>ROUND(F47*(G47),3)</f>
        <v>0</v>
      </c>
      <c r="M47" s="178">
        <f>ROUND(F47*(H47),3)</f>
        <v>0</v>
      </c>
      <c r="N47" s="178">
        <v>0</v>
      </c>
      <c r="O47" s="178"/>
      <c r="P47" s="183"/>
      <c r="Q47" s="183"/>
      <c r="R47" s="183"/>
      <c r="S47" s="178">
        <f>ROUND(F47*(P47),3)</f>
        <v>0</v>
      </c>
      <c r="T47" s="179"/>
      <c r="U47" s="179"/>
      <c r="V47" s="183"/>
      <c r="Z47">
        <v>0</v>
      </c>
    </row>
    <row r="48" spans="1:26" ht="25.05" customHeight="1">
      <c r="A48" s="180"/>
      <c r="B48" s="176" t="s">
        <v>154</v>
      </c>
      <c r="C48" s="181" t="s">
        <v>159</v>
      </c>
      <c r="D48" s="176" t="s">
        <v>160</v>
      </c>
      <c r="E48" s="176" t="s">
        <v>109</v>
      </c>
      <c r="F48" s="177">
        <v>8</v>
      </c>
      <c r="G48" s="182"/>
      <c r="H48" s="182"/>
      <c r="I48" s="177">
        <f>ROUND(F48*(G48+H48),3)</f>
        <v>0</v>
      </c>
      <c r="J48" s="176">
        <f>ROUND(F48*(N48),3)</f>
        <v>0</v>
      </c>
      <c r="K48" s="178">
        <f>ROUND(F48*(O48),3)</f>
        <v>0</v>
      </c>
      <c r="L48" s="178">
        <f>ROUND(F48*(G48),3)</f>
        <v>0</v>
      </c>
      <c r="M48" s="178">
        <f>ROUND(F48*(H48),3)</f>
        <v>0</v>
      </c>
      <c r="N48" s="178">
        <v>0</v>
      </c>
      <c r="O48" s="178"/>
      <c r="P48" s="183"/>
      <c r="Q48" s="183"/>
      <c r="R48" s="183"/>
      <c r="S48" s="178">
        <f>ROUND(F48*(P48),3)</f>
        <v>0</v>
      </c>
      <c r="T48" s="179"/>
      <c r="U48" s="179"/>
      <c r="V48" s="183"/>
      <c r="Z48">
        <v>0</v>
      </c>
    </row>
    <row r="49" spans="1:26" ht="15">
      <c r="A49" s="159"/>
      <c r="B49" s="159"/>
      <c r="C49" s="175" t="s">
        <v>94</v>
      </c>
      <c r="D49" s="174" t="s">
        <v>73</v>
      </c>
      <c r="E49" s="159"/>
      <c r="F49" s="160"/>
      <c r="G49" s="162">
        <f>ROUND((SUM(L10:L48))/1,3)</f>
        <v>0</v>
      </c>
      <c r="H49" s="162">
        <f>ROUND((SUM(M10:M48))/1,3)</f>
        <v>0</v>
      </c>
      <c r="I49" s="162">
        <f>ROUND((SUM(I10:I48))/1,3)</f>
        <v>0</v>
      </c>
      <c r="J49" s="159"/>
      <c r="K49" s="159"/>
      <c r="L49" s="159">
        <f>ROUND((SUM(L10:L48))/1,3)</f>
        <v>0</v>
      </c>
      <c r="M49" s="159">
        <f>ROUND((SUM(M10:M48))/1,3)</f>
        <v>0</v>
      </c>
      <c r="N49" s="159"/>
      <c r="O49" s="159"/>
      <c r="P49" s="162"/>
      <c r="Q49" s="159"/>
      <c r="R49" s="159"/>
      <c r="S49" s="162">
        <f>ROUND((SUM(S10:S48))/1,3)</f>
        <v>2.278</v>
      </c>
      <c r="T49" s="156"/>
      <c r="U49" s="156"/>
      <c r="V49" s="2">
        <f>ROUND((SUM(V10:V48))/1,3)</f>
        <v>0</v>
      </c>
      <c r="W49" s="156"/>
      <c r="X49" s="156"/>
      <c r="Y49" s="156"/>
      <c r="Z49" s="156"/>
    </row>
    <row r="50" spans="1:22" ht="15">
      <c r="A50" s="1"/>
      <c r="B50" s="1"/>
      <c r="C50" s="1"/>
      <c r="D50" s="1"/>
      <c r="E50" s="1"/>
      <c r="F50" s="152"/>
      <c r="G50" s="152"/>
      <c r="H50" s="152"/>
      <c r="I50" s="152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ht="15">
      <c r="A51" s="159"/>
      <c r="B51" s="159"/>
      <c r="C51" s="175" t="s">
        <v>161</v>
      </c>
      <c r="D51" s="174" t="s">
        <v>74</v>
      </c>
      <c r="E51" s="159"/>
      <c r="F51" s="160"/>
      <c r="G51" s="160"/>
      <c r="H51" s="160"/>
      <c r="I51" s="160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6"/>
      <c r="V51" s="159"/>
      <c r="W51" s="156"/>
      <c r="X51" s="156"/>
      <c r="Y51" s="156"/>
      <c r="Z51" s="156"/>
    </row>
    <row r="52" spans="1:26" ht="25.05" customHeight="1">
      <c r="A52" s="180"/>
      <c r="B52" s="176" t="s">
        <v>162</v>
      </c>
      <c r="C52" s="181" t="s">
        <v>163</v>
      </c>
      <c r="D52" s="176" t="s">
        <v>164</v>
      </c>
      <c r="E52" s="176" t="s">
        <v>120</v>
      </c>
      <c r="F52" s="177">
        <v>55.835</v>
      </c>
      <c r="G52" s="182"/>
      <c r="H52" s="182"/>
      <c r="I52" s="177">
        <f>ROUND(F52*(G52+H52),3)</f>
        <v>0</v>
      </c>
      <c r="J52" s="176">
        <f>ROUND(F52*(N52),3)</f>
        <v>0</v>
      </c>
      <c r="K52" s="178">
        <f>ROUND(F52*(O52),3)</f>
        <v>0</v>
      </c>
      <c r="L52" s="178">
        <f>ROUND(F52*(G52),3)</f>
        <v>0</v>
      </c>
      <c r="M52" s="178">
        <f>ROUND(F52*(H52),3)</f>
        <v>0</v>
      </c>
      <c r="N52" s="178">
        <v>0</v>
      </c>
      <c r="O52" s="178"/>
      <c r="P52" s="183">
        <v>1.89077</v>
      </c>
      <c r="Q52" s="183"/>
      <c r="R52" s="183">
        <v>1.89077</v>
      </c>
      <c r="S52" s="178">
        <f>ROUND(F52*(P52),3)</f>
        <v>105.571</v>
      </c>
      <c r="T52" s="179"/>
      <c r="U52" s="179"/>
      <c r="V52" s="183"/>
      <c r="Z52">
        <v>0</v>
      </c>
    </row>
    <row r="53" spans="1:26" ht="25.05" customHeight="1">
      <c r="A53" s="180"/>
      <c r="B53" s="176" t="s">
        <v>162</v>
      </c>
      <c r="C53" s="181" t="s">
        <v>255</v>
      </c>
      <c r="D53" s="176" t="s">
        <v>256</v>
      </c>
      <c r="E53" s="176" t="s">
        <v>120</v>
      </c>
      <c r="F53" s="177">
        <v>1.904</v>
      </c>
      <c r="G53" s="182"/>
      <c r="H53" s="182"/>
      <c r="I53" s="177">
        <f>ROUND(F53*(G53+H53),3)</f>
        <v>0</v>
      </c>
      <c r="J53" s="176">
        <f>ROUND(F53*(N53),3)</f>
        <v>0</v>
      </c>
      <c r="K53" s="178">
        <f>ROUND(F53*(O53),3)</f>
        <v>0</v>
      </c>
      <c r="L53" s="178">
        <f>ROUND(F53*(G53),3)</f>
        <v>0</v>
      </c>
      <c r="M53" s="178">
        <f>ROUND(F53*(H53),3)</f>
        <v>0</v>
      </c>
      <c r="N53" s="178">
        <v>0</v>
      </c>
      <c r="O53" s="178"/>
      <c r="P53" s="183">
        <v>1.89077</v>
      </c>
      <c r="Q53" s="183"/>
      <c r="R53" s="183">
        <v>1.89077</v>
      </c>
      <c r="S53" s="178">
        <f>ROUND(F53*(P53),3)</f>
        <v>3.6</v>
      </c>
      <c r="T53" s="179"/>
      <c r="U53" s="179"/>
      <c r="V53" s="183"/>
      <c r="Z53">
        <v>0</v>
      </c>
    </row>
    <row r="54" spans="1:26" ht="25.05" customHeight="1">
      <c r="A54" s="180"/>
      <c r="B54" s="176" t="s">
        <v>257</v>
      </c>
      <c r="C54" s="181" t="s">
        <v>258</v>
      </c>
      <c r="D54" s="176" t="s">
        <v>259</v>
      </c>
      <c r="E54" s="176" t="s">
        <v>115</v>
      </c>
      <c r="F54" s="177">
        <v>1.15</v>
      </c>
      <c r="G54" s="182"/>
      <c r="H54" s="182"/>
      <c r="I54" s="177">
        <f>ROUND(F54*(G54+H54),3)</f>
        <v>0</v>
      </c>
      <c r="J54" s="176">
        <f>ROUND(F54*(N54),3)</f>
        <v>0</v>
      </c>
      <c r="K54" s="178">
        <f>ROUND(F54*(O54),3)</f>
        <v>0</v>
      </c>
      <c r="L54" s="178">
        <f>ROUND(F54*(G54),3)</f>
        <v>0</v>
      </c>
      <c r="M54" s="178">
        <f>ROUND(F54*(H54),3)</f>
        <v>0</v>
      </c>
      <c r="N54" s="178">
        <v>0</v>
      </c>
      <c r="O54" s="178"/>
      <c r="P54" s="183">
        <v>0.14153</v>
      </c>
      <c r="Q54" s="183"/>
      <c r="R54" s="183">
        <v>0.14153</v>
      </c>
      <c r="S54" s="178">
        <f>ROUND(F54*(P54),3)</f>
        <v>0.163</v>
      </c>
      <c r="T54" s="179"/>
      <c r="U54" s="179"/>
      <c r="V54" s="183"/>
      <c r="Z54">
        <v>0</v>
      </c>
    </row>
    <row r="55" spans="1:26" ht="25.05" customHeight="1">
      <c r="A55" s="180"/>
      <c r="B55" s="176" t="s">
        <v>162</v>
      </c>
      <c r="C55" s="181" t="s">
        <v>260</v>
      </c>
      <c r="D55" s="176" t="s">
        <v>261</v>
      </c>
      <c r="E55" s="176" t="s">
        <v>177</v>
      </c>
      <c r="F55" s="177">
        <v>25</v>
      </c>
      <c r="G55" s="182"/>
      <c r="H55" s="182"/>
      <c r="I55" s="177">
        <f>ROUND(F55*(G55+H55),3)</f>
        <v>0</v>
      </c>
      <c r="J55" s="176">
        <f>ROUND(F55*(N55),3)</f>
        <v>0</v>
      </c>
      <c r="K55" s="178">
        <f>ROUND(F55*(O55),3)</f>
        <v>0</v>
      </c>
      <c r="L55" s="178">
        <f>ROUND(F55*(G55),3)</f>
        <v>0</v>
      </c>
      <c r="M55" s="178">
        <f>ROUND(F55*(H55),3)</f>
        <v>0</v>
      </c>
      <c r="N55" s="178">
        <v>0</v>
      </c>
      <c r="O55" s="178"/>
      <c r="P55" s="183">
        <v>0.0066</v>
      </c>
      <c r="Q55" s="183"/>
      <c r="R55" s="183">
        <v>0.0066</v>
      </c>
      <c r="S55" s="178">
        <f>ROUND(F55*(P55),3)</f>
        <v>0.165</v>
      </c>
      <c r="T55" s="179"/>
      <c r="U55" s="179"/>
      <c r="V55" s="183"/>
      <c r="Z55">
        <v>0</v>
      </c>
    </row>
    <row r="56" spans="1:26" ht="25.05" customHeight="1">
      <c r="A56" s="180"/>
      <c r="B56" s="176" t="s">
        <v>162</v>
      </c>
      <c r="C56" s="181" t="s">
        <v>262</v>
      </c>
      <c r="D56" s="176" t="s">
        <v>263</v>
      </c>
      <c r="E56" s="176" t="s">
        <v>177</v>
      </c>
      <c r="F56" s="177">
        <v>2</v>
      </c>
      <c r="G56" s="182"/>
      <c r="H56" s="182"/>
      <c r="I56" s="177">
        <f>ROUND(F56*(G56+H56),3)</f>
        <v>0</v>
      </c>
      <c r="J56" s="176">
        <f>ROUND(F56*(N56),3)</f>
        <v>0</v>
      </c>
      <c r="K56" s="178">
        <f>ROUND(F56*(O56),3)</f>
        <v>0</v>
      </c>
      <c r="L56" s="178">
        <f>ROUND(F56*(G56),3)</f>
        <v>0</v>
      </c>
      <c r="M56" s="178">
        <f>ROUND(F56*(H56),3)</f>
        <v>0</v>
      </c>
      <c r="N56" s="178">
        <v>0</v>
      </c>
      <c r="O56" s="178"/>
      <c r="P56" s="183">
        <v>0.0066</v>
      </c>
      <c r="Q56" s="183"/>
      <c r="R56" s="183">
        <v>0.0066</v>
      </c>
      <c r="S56" s="178">
        <f>ROUND(F56*(P56),3)</f>
        <v>0.013</v>
      </c>
      <c r="T56" s="179"/>
      <c r="U56" s="179"/>
      <c r="V56" s="183"/>
      <c r="Z56">
        <v>0</v>
      </c>
    </row>
    <row r="57" spans="1:26" ht="25.05" customHeight="1">
      <c r="A57" s="180"/>
      <c r="B57" s="176" t="s">
        <v>162</v>
      </c>
      <c r="C57" s="181" t="s">
        <v>264</v>
      </c>
      <c r="D57" s="176" t="s">
        <v>265</v>
      </c>
      <c r="E57" s="176" t="s">
        <v>120</v>
      </c>
      <c r="F57" s="177">
        <v>1.008</v>
      </c>
      <c r="G57" s="182"/>
      <c r="H57" s="182"/>
      <c r="I57" s="177">
        <f>ROUND(F57*(G57+H57),3)</f>
        <v>0</v>
      </c>
      <c r="J57" s="176">
        <f>ROUND(F57*(N57),3)</f>
        <v>0</v>
      </c>
      <c r="K57" s="178">
        <f>ROUND(F57*(O57),3)</f>
        <v>0</v>
      </c>
      <c r="L57" s="178">
        <f>ROUND(F57*(G57),3)</f>
        <v>0</v>
      </c>
      <c r="M57" s="178">
        <f>ROUND(F57*(H57),3)</f>
        <v>0</v>
      </c>
      <c r="N57" s="178">
        <v>0</v>
      </c>
      <c r="O57" s="178"/>
      <c r="P57" s="183">
        <v>2.30917</v>
      </c>
      <c r="Q57" s="183"/>
      <c r="R57" s="183">
        <v>2.30917</v>
      </c>
      <c r="S57" s="178">
        <f>ROUND(F57*(P57),3)</f>
        <v>2.328</v>
      </c>
      <c r="T57" s="179"/>
      <c r="U57" s="179"/>
      <c r="V57" s="183"/>
      <c r="Z57">
        <v>0</v>
      </c>
    </row>
    <row r="58" spans="1:26" ht="25.05" customHeight="1">
      <c r="A58" s="180"/>
      <c r="B58" s="176" t="s">
        <v>162</v>
      </c>
      <c r="C58" s="181" t="s">
        <v>266</v>
      </c>
      <c r="D58" s="176" t="s">
        <v>267</v>
      </c>
      <c r="E58" s="176" t="s">
        <v>102</v>
      </c>
      <c r="F58" s="177">
        <v>1.8</v>
      </c>
      <c r="G58" s="182"/>
      <c r="H58" s="182"/>
      <c r="I58" s="177">
        <f>ROUND(F58*(G58+H58),3)</f>
        <v>0</v>
      </c>
      <c r="J58" s="176">
        <f>ROUND(F58*(N58),3)</f>
        <v>0</v>
      </c>
      <c r="K58" s="178">
        <f>ROUND(F58*(O58),3)</f>
        <v>0</v>
      </c>
      <c r="L58" s="178">
        <f>ROUND(F58*(G58),3)</f>
        <v>0</v>
      </c>
      <c r="M58" s="178">
        <f>ROUND(F58*(H58),3)</f>
        <v>0</v>
      </c>
      <c r="N58" s="178">
        <v>0</v>
      </c>
      <c r="O58" s="178"/>
      <c r="P58" s="183">
        <v>0.00461</v>
      </c>
      <c r="Q58" s="183"/>
      <c r="R58" s="183">
        <v>0.00461</v>
      </c>
      <c r="S58" s="178">
        <f>ROUND(F58*(P58),3)</f>
        <v>0.008</v>
      </c>
      <c r="T58" s="179"/>
      <c r="U58" s="179"/>
      <c r="V58" s="183"/>
      <c r="Z58">
        <v>0</v>
      </c>
    </row>
    <row r="59" spans="1:26" ht="25.05" customHeight="1">
      <c r="A59" s="180"/>
      <c r="B59" s="176" t="s">
        <v>162</v>
      </c>
      <c r="C59" s="181" t="s">
        <v>268</v>
      </c>
      <c r="D59" s="176" t="s">
        <v>269</v>
      </c>
      <c r="E59" s="176" t="s">
        <v>202</v>
      </c>
      <c r="F59" s="177">
        <v>0.14</v>
      </c>
      <c r="G59" s="182"/>
      <c r="H59" s="182"/>
      <c r="I59" s="177">
        <f>ROUND(F59*(G59+H59),3)</f>
        <v>0</v>
      </c>
      <c r="J59" s="176">
        <f>ROUND(F59*(N59),3)</f>
        <v>0</v>
      </c>
      <c r="K59" s="178">
        <f>ROUND(F59*(O59),3)</f>
        <v>0</v>
      </c>
      <c r="L59" s="178">
        <f>ROUND(F59*(G59),3)</f>
        <v>0</v>
      </c>
      <c r="M59" s="178">
        <f>ROUND(F59*(H59),3)</f>
        <v>0</v>
      </c>
      <c r="N59" s="178">
        <v>0</v>
      </c>
      <c r="O59" s="178"/>
      <c r="P59" s="183">
        <v>1.00397</v>
      </c>
      <c r="Q59" s="183"/>
      <c r="R59" s="183">
        <v>1.00397</v>
      </c>
      <c r="S59" s="178">
        <f>ROUND(F59*(P59),3)</f>
        <v>0.141</v>
      </c>
      <c r="T59" s="179"/>
      <c r="U59" s="179"/>
      <c r="V59" s="183"/>
      <c r="Z59">
        <v>0</v>
      </c>
    </row>
    <row r="60" spans="1:26" ht="25.05" customHeight="1">
      <c r="A60" s="180"/>
      <c r="B60" s="176" t="s">
        <v>162</v>
      </c>
      <c r="C60" s="181" t="s">
        <v>270</v>
      </c>
      <c r="D60" s="176" t="s">
        <v>271</v>
      </c>
      <c r="E60" s="176" t="s">
        <v>177</v>
      </c>
      <c r="F60" s="177">
        <v>27</v>
      </c>
      <c r="G60" s="182"/>
      <c r="H60" s="182"/>
      <c r="I60" s="177">
        <f>ROUND(F60*(G60+H60),3)</f>
        <v>0</v>
      </c>
      <c r="J60" s="176">
        <f>ROUND(F60*(N60),3)</f>
        <v>0</v>
      </c>
      <c r="K60" s="178">
        <f>ROUND(F60*(O60),3)</f>
        <v>0</v>
      </c>
      <c r="L60" s="178">
        <f>ROUND(F60*(G60),3)</f>
        <v>0</v>
      </c>
      <c r="M60" s="178">
        <f>ROUND(F60*(H60),3)</f>
        <v>0</v>
      </c>
      <c r="N60" s="178">
        <v>0</v>
      </c>
      <c r="O60" s="178"/>
      <c r="P60" s="183">
        <v>0.08838</v>
      </c>
      <c r="Q60" s="183"/>
      <c r="R60" s="183">
        <v>0.08838</v>
      </c>
      <c r="S60" s="178">
        <f>ROUND(F60*(P60),3)</f>
        <v>2.386</v>
      </c>
      <c r="T60" s="179"/>
      <c r="U60" s="179"/>
      <c r="V60" s="183"/>
      <c r="Z60">
        <v>0</v>
      </c>
    </row>
    <row r="61" spans="1:26" ht="25.05" customHeight="1">
      <c r="A61" s="180"/>
      <c r="B61" s="176" t="s">
        <v>162</v>
      </c>
      <c r="C61" s="181" t="s">
        <v>272</v>
      </c>
      <c r="D61" s="176" t="s">
        <v>273</v>
      </c>
      <c r="E61" s="176" t="s">
        <v>177</v>
      </c>
      <c r="F61" s="177">
        <v>4</v>
      </c>
      <c r="G61" s="182"/>
      <c r="H61" s="182"/>
      <c r="I61" s="177">
        <f>ROUND(F61*(G61+H61),3)</f>
        <v>0</v>
      </c>
      <c r="J61" s="176">
        <f>ROUND(F61*(N61),3)</f>
        <v>0</v>
      </c>
      <c r="K61" s="178">
        <f>ROUND(F61*(O61),3)</f>
        <v>0</v>
      </c>
      <c r="L61" s="178">
        <f>ROUND(F61*(G61),3)</f>
        <v>0</v>
      </c>
      <c r="M61" s="178">
        <f>ROUND(F61*(H61),3)</f>
        <v>0</v>
      </c>
      <c r="N61" s="178">
        <v>0</v>
      </c>
      <c r="O61" s="178"/>
      <c r="P61" s="183">
        <v>0.15547999999999998</v>
      </c>
      <c r="Q61" s="183"/>
      <c r="R61" s="183">
        <v>0.15547999999999998</v>
      </c>
      <c r="S61" s="178">
        <f>ROUND(F61*(P61),3)</f>
        <v>0.622</v>
      </c>
      <c r="T61" s="179"/>
      <c r="U61" s="179"/>
      <c r="V61" s="183"/>
      <c r="Z61">
        <v>0</v>
      </c>
    </row>
    <row r="62" spans="1:26" ht="25.05" customHeight="1">
      <c r="A62" s="180"/>
      <c r="B62" s="176" t="s">
        <v>274</v>
      </c>
      <c r="C62" s="181" t="s">
        <v>275</v>
      </c>
      <c r="D62" s="176" t="s">
        <v>276</v>
      </c>
      <c r="E62" s="176" t="s">
        <v>120</v>
      </c>
      <c r="F62" s="177">
        <v>3</v>
      </c>
      <c r="G62" s="182"/>
      <c r="H62" s="182"/>
      <c r="I62" s="177">
        <f>ROUND(F62*(G62+H62),3)</f>
        <v>0</v>
      </c>
      <c r="J62" s="176">
        <f>ROUND(F62*(N62),3)</f>
        <v>0</v>
      </c>
      <c r="K62" s="178">
        <f>ROUND(F62*(O62),3)</f>
        <v>0</v>
      </c>
      <c r="L62" s="178">
        <f>ROUND(F62*(G62),3)</f>
        <v>0</v>
      </c>
      <c r="M62" s="178">
        <f>ROUND(F62*(H62),3)</f>
        <v>0</v>
      </c>
      <c r="N62" s="178">
        <v>0</v>
      </c>
      <c r="O62" s="178"/>
      <c r="P62" s="183">
        <v>2.08416</v>
      </c>
      <c r="Q62" s="183"/>
      <c r="R62" s="183">
        <v>2.08416</v>
      </c>
      <c r="S62" s="178">
        <f>ROUND(F62*(P62),3)</f>
        <v>6.252</v>
      </c>
      <c r="T62" s="179"/>
      <c r="U62" s="179"/>
      <c r="V62" s="183"/>
      <c r="Z62">
        <v>0</v>
      </c>
    </row>
    <row r="63" spans="1:26" ht="25.05" customHeight="1">
      <c r="A63" s="180"/>
      <c r="B63" s="176" t="s">
        <v>274</v>
      </c>
      <c r="C63" s="181" t="s">
        <v>277</v>
      </c>
      <c r="D63" s="176" t="s">
        <v>278</v>
      </c>
      <c r="E63" s="176" t="s">
        <v>102</v>
      </c>
      <c r="F63" s="177">
        <v>15</v>
      </c>
      <c r="G63" s="182"/>
      <c r="H63" s="182"/>
      <c r="I63" s="177">
        <f>ROUND(F63*(G63+H63),3)</f>
        <v>0</v>
      </c>
      <c r="J63" s="176">
        <f>ROUND(F63*(N63),3)</f>
        <v>0</v>
      </c>
      <c r="K63" s="178">
        <f>ROUND(F63*(O63),3)</f>
        <v>0</v>
      </c>
      <c r="L63" s="178">
        <f>ROUND(F63*(G63),3)</f>
        <v>0</v>
      </c>
      <c r="M63" s="178">
        <f>ROUND(F63*(H63),3)</f>
        <v>0</v>
      </c>
      <c r="N63" s="178">
        <v>0</v>
      </c>
      <c r="O63" s="178"/>
      <c r="P63" s="183"/>
      <c r="Q63" s="183"/>
      <c r="R63" s="183"/>
      <c r="S63" s="178">
        <f>ROUND(F63*(P63),3)</f>
        <v>0</v>
      </c>
      <c r="T63" s="179"/>
      <c r="U63" s="179"/>
      <c r="V63" s="183"/>
      <c r="Z63">
        <v>0</v>
      </c>
    </row>
    <row r="64" spans="1:26" ht="15">
      <c r="A64" s="159"/>
      <c r="B64" s="159"/>
      <c r="C64" s="175" t="s">
        <v>161</v>
      </c>
      <c r="D64" s="174" t="s">
        <v>74</v>
      </c>
      <c r="E64" s="159"/>
      <c r="F64" s="160"/>
      <c r="G64" s="162">
        <f>ROUND((SUM(L51:L63))/1,3)</f>
        <v>0</v>
      </c>
      <c r="H64" s="162">
        <f>ROUND((SUM(M51:M63))/1,3)</f>
        <v>0</v>
      </c>
      <c r="I64" s="162">
        <f>ROUND((SUM(I51:I63))/1,3)</f>
        <v>0</v>
      </c>
      <c r="J64" s="159"/>
      <c r="K64" s="159"/>
      <c r="L64" s="159">
        <f>ROUND((SUM(L51:L63))/1,3)</f>
        <v>0</v>
      </c>
      <c r="M64" s="159">
        <f>ROUND((SUM(M51:M63))/1,3)</f>
        <v>0</v>
      </c>
      <c r="N64" s="159"/>
      <c r="O64" s="159"/>
      <c r="P64" s="162"/>
      <c r="Q64" s="159"/>
      <c r="R64" s="159"/>
      <c r="S64" s="162">
        <f>ROUND((SUM(S51:S63))/1,3)</f>
        <v>121.249</v>
      </c>
      <c r="T64" s="156"/>
      <c r="U64" s="156"/>
      <c r="V64" s="2">
        <f>ROUND((SUM(V51:V63))/1,3)</f>
        <v>0</v>
      </c>
      <c r="W64" s="156"/>
      <c r="X64" s="156"/>
      <c r="Y64" s="156"/>
      <c r="Z64" s="156"/>
    </row>
    <row r="65" spans="1:22" ht="15">
      <c r="A65" s="1"/>
      <c r="B65" s="1"/>
      <c r="C65" s="1"/>
      <c r="D65" s="1"/>
      <c r="E65" s="1"/>
      <c r="F65" s="152"/>
      <c r="G65" s="152"/>
      <c r="H65" s="152"/>
      <c r="I65" s="152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 ht="15">
      <c r="A66" s="159"/>
      <c r="B66" s="159"/>
      <c r="C66" s="175" t="s">
        <v>167</v>
      </c>
      <c r="D66" s="174" t="s">
        <v>75</v>
      </c>
      <c r="E66" s="159"/>
      <c r="F66" s="160"/>
      <c r="G66" s="160"/>
      <c r="H66" s="160"/>
      <c r="I66" s="160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6"/>
      <c r="U66" s="156"/>
      <c r="V66" s="159"/>
      <c r="W66" s="156"/>
      <c r="X66" s="156"/>
      <c r="Y66" s="156"/>
      <c r="Z66" s="156"/>
    </row>
    <row r="67" spans="1:26" ht="25.05" customHeight="1">
      <c r="A67" s="180"/>
      <c r="B67" s="176" t="s">
        <v>279</v>
      </c>
      <c r="C67" s="181" t="s">
        <v>280</v>
      </c>
      <c r="D67" s="176" t="s">
        <v>281</v>
      </c>
      <c r="E67" s="176" t="s">
        <v>177</v>
      </c>
      <c r="F67" s="177">
        <v>1</v>
      </c>
      <c r="G67" s="182"/>
      <c r="H67" s="182"/>
      <c r="I67" s="177">
        <f>ROUND(F67*(G67+H67),3)</f>
        <v>0</v>
      </c>
      <c r="J67" s="176">
        <f>ROUND(F67*(N67),3)</f>
        <v>0</v>
      </c>
      <c r="K67" s="178">
        <f>ROUND(F67*(O67),3)</f>
        <v>0</v>
      </c>
      <c r="L67" s="178">
        <f>ROUND(F67*(G67),3)</f>
        <v>0</v>
      </c>
      <c r="M67" s="178">
        <f>ROUND(F67*(H67),3)</f>
        <v>0</v>
      </c>
      <c r="N67" s="178">
        <v>0</v>
      </c>
      <c r="O67" s="178"/>
      <c r="P67" s="183">
        <v>0.06491</v>
      </c>
      <c r="Q67" s="183"/>
      <c r="R67" s="183">
        <v>0.06491</v>
      </c>
      <c r="S67" s="178">
        <f>ROUND(F67*(P67),3)</f>
        <v>0.065</v>
      </c>
      <c r="T67" s="179"/>
      <c r="U67" s="179"/>
      <c r="V67" s="183"/>
      <c r="Z67">
        <v>0</v>
      </c>
    </row>
    <row r="68" spans="1:26" ht="25.05" customHeight="1">
      <c r="A68" s="188"/>
      <c r="B68" s="184" t="s">
        <v>168</v>
      </c>
      <c r="C68" s="189" t="s">
        <v>282</v>
      </c>
      <c r="D68" s="184" t="s">
        <v>283</v>
      </c>
      <c r="E68" s="184" t="s">
        <v>177</v>
      </c>
      <c r="F68" s="185">
        <v>78.026</v>
      </c>
      <c r="G68" s="190"/>
      <c r="H68" s="190"/>
      <c r="I68" s="185">
        <f>ROUND(F68*(G68+H68),3)</f>
        <v>0</v>
      </c>
      <c r="J68" s="184">
        <f>ROUND(F68*(N68),3)</f>
        <v>0</v>
      </c>
      <c r="K68" s="186">
        <f>ROUND(F68*(O68),3)</f>
        <v>0</v>
      </c>
      <c r="L68" s="186">
        <f>ROUND(F68*(G68),3)</f>
        <v>0</v>
      </c>
      <c r="M68" s="186">
        <f>ROUND(F68*(H68),3)</f>
        <v>0</v>
      </c>
      <c r="N68" s="186">
        <v>0</v>
      </c>
      <c r="O68" s="186"/>
      <c r="P68" s="191">
        <v>0.04867</v>
      </c>
      <c r="Q68" s="191"/>
      <c r="R68" s="191">
        <v>0.04867</v>
      </c>
      <c r="S68" s="186">
        <f>ROUND(F68*(P68),3)</f>
        <v>3.798</v>
      </c>
      <c r="T68" s="187"/>
      <c r="U68" s="187"/>
      <c r="V68" s="191"/>
      <c r="Z68">
        <v>0</v>
      </c>
    </row>
    <row r="69" spans="1:26" ht="25.05" customHeight="1">
      <c r="A69" s="188"/>
      <c r="B69" s="184" t="s">
        <v>168</v>
      </c>
      <c r="C69" s="189" t="s">
        <v>284</v>
      </c>
      <c r="D69" s="184" t="s">
        <v>285</v>
      </c>
      <c r="E69" s="184" t="s">
        <v>177</v>
      </c>
      <c r="F69" s="185">
        <v>20</v>
      </c>
      <c r="G69" s="190"/>
      <c r="H69" s="190"/>
      <c r="I69" s="185">
        <f>ROUND(F69*(G69+H69),3)</f>
        <v>0</v>
      </c>
      <c r="J69" s="184">
        <f>ROUND(F69*(N69),3)</f>
        <v>0</v>
      </c>
      <c r="K69" s="186">
        <f>ROUND(F69*(O69),3)</f>
        <v>0</v>
      </c>
      <c r="L69" s="186">
        <f>ROUND(F69*(G69),3)</f>
        <v>0</v>
      </c>
      <c r="M69" s="186">
        <f>ROUND(F69*(H69),3)</f>
        <v>0</v>
      </c>
      <c r="N69" s="186">
        <v>0</v>
      </c>
      <c r="O69" s="186"/>
      <c r="P69" s="191">
        <v>0.00288</v>
      </c>
      <c r="Q69" s="191"/>
      <c r="R69" s="191">
        <v>0.00288</v>
      </c>
      <c r="S69" s="186">
        <f>ROUND(F69*(P69),3)</f>
        <v>0.058</v>
      </c>
      <c r="T69" s="187"/>
      <c r="U69" s="187"/>
      <c r="V69" s="191"/>
      <c r="Z69">
        <v>0</v>
      </c>
    </row>
    <row r="70" spans="1:26" ht="25.05" customHeight="1">
      <c r="A70" s="180"/>
      <c r="B70" s="176" t="s">
        <v>279</v>
      </c>
      <c r="C70" s="181" t="s">
        <v>286</v>
      </c>
      <c r="D70" s="176" t="s">
        <v>287</v>
      </c>
      <c r="E70" s="176" t="s">
        <v>115</v>
      </c>
      <c r="F70" s="177">
        <v>429.5</v>
      </c>
      <c r="G70" s="182"/>
      <c r="H70" s="182"/>
      <c r="I70" s="177">
        <f>ROUND(F70*(G70+H70),3)</f>
        <v>0</v>
      </c>
      <c r="J70" s="176">
        <f>ROUND(F70*(N70),3)</f>
        <v>0</v>
      </c>
      <c r="K70" s="178">
        <f>ROUND(F70*(O70),3)</f>
        <v>0</v>
      </c>
      <c r="L70" s="178">
        <f>ROUND(F70*(G70),3)</f>
        <v>0</v>
      </c>
      <c r="M70" s="178">
        <f>ROUND(F70*(H70),3)</f>
        <v>0</v>
      </c>
      <c r="N70" s="178">
        <v>0</v>
      </c>
      <c r="O70" s="178"/>
      <c r="P70" s="183">
        <v>1E-05</v>
      </c>
      <c r="Q70" s="183"/>
      <c r="R70" s="183">
        <v>1E-05</v>
      </c>
      <c r="S70" s="178">
        <f>ROUND(F70*(P70),3)</f>
        <v>0.004</v>
      </c>
      <c r="T70" s="179"/>
      <c r="U70" s="179"/>
      <c r="V70" s="183"/>
      <c r="Z70">
        <v>0</v>
      </c>
    </row>
    <row r="71" spans="1:26" ht="25.05" customHeight="1">
      <c r="A71" s="180"/>
      <c r="B71" s="176" t="s">
        <v>279</v>
      </c>
      <c r="C71" s="181" t="s">
        <v>288</v>
      </c>
      <c r="D71" s="176" t="s">
        <v>289</v>
      </c>
      <c r="E71" s="176" t="s">
        <v>115</v>
      </c>
      <c r="F71" s="177">
        <v>429.5</v>
      </c>
      <c r="G71" s="182"/>
      <c r="H71" s="182"/>
      <c r="I71" s="177">
        <f>ROUND(F71*(G71+H71),3)</f>
        <v>0</v>
      </c>
      <c r="J71" s="176">
        <f>ROUND(F71*(N71),3)</f>
        <v>0</v>
      </c>
      <c r="K71" s="178">
        <f>ROUND(F71*(O71),3)</f>
        <v>0</v>
      </c>
      <c r="L71" s="178">
        <f>ROUND(F71*(G71),3)</f>
        <v>0</v>
      </c>
      <c r="M71" s="178">
        <f>ROUND(F71*(H71),3)</f>
        <v>0</v>
      </c>
      <c r="N71" s="178">
        <v>0</v>
      </c>
      <c r="O71" s="178"/>
      <c r="P71" s="183"/>
      <c r="Q71" s="183"/>
      <c r="R71" s="183"/>
      <c r="S71" s="178">
        <f>ROUND(F71*(P71),3)</f>
        <v>0</v>
      </c>
      <c r="T71" s="179"/>
      <c r="U71" s="179"/>
      <c r="V71" s="183"/>
      <c r="Z71">
        <v>0</v>
      </c>
    </row>
    <row r="72" spans="1:26" ht="25.05" customHeight="1">
      <c r="A72" s="180"/>
      <c r="B72" s="176" t="s">
        <v>162</v>
      </c>
      <c r="C72" s="181" t="s">
        <v>290</v>
      </c>
      <c r="D72" s="176" t="s">
        <v>291</v>
      </c>
      <c r="E72" s="176" t="s">
        <v>177</v>
      </c>
      <c r="F72" s="177">
        <v>1</v>
      </c>
      <c r="G72" s="182"/>
      <c r="H72" s="182"/>
      <c r="I72" s="177">
        <f>ROUND(F72*(G72+H72),3)</f>
        <v>0</v>
      </c>
      <c r="J72" s="176">
        <f>ROUND(F72*(N72),3)</f>
        <v>0</v>
      </c>
      <c r="K72" s="178">
        <f>ROUND(F72*(O72),3)</f>
        <v>0</v>
      </c>
      <c r="L72" s="178">
        <f>ROUND(F72*(G72),3)</f>
        <v>0</v>
      </c>
      <c r="M72" s="178">
        <f>ROUND(F72*(H72),3)</f>
        <v>0</v>
      </c>
      <c r="N72" s="178">
        <v>0</v>
      </c>
      <c r="O72" s="178"/>
      <c r="P72" s="183">
        <v>21.33119</v>
      </c>
      <c r="Q72" s="183"/>
      <c r="R72" s="183">
        <v>21.33119</v>
      </c>
      <c r="S72" s="178">
        <f>ROUND(F72*(P72),3)</f>
        <v>21.331</v>
      </c>
      <c r="T72" s="179"/>
      <c r="U72" s="179"/>
      <c r="V72" s="183"/>
      <c r="Z72">
        <v>0</v>
      </c>
    </row>
    <row r="73" spans="1:26" ht="25.05" customHeight="1">
      <c r="A73" s="188"/>
      <c r="B73" s="184" t="s">
        <v>196</v>
      </c>
      <c r="C73" s="189" t="s">
        <v>292</v>
      </c>
      <c r="D73" s="184" t="s">
        <v>293</v>
      </c>
      <c r="E73" s="184" t="s">
        <v>177</v>
      </c>
      <c r="F73" s="185">
        <v>1.01</v>
      </c>
      <c r="G73" s="190"/>
      <c r="H73" s="190"/>
      <c r="I73" s="185">
        <f>ROUND(F73*(G73+H73),3)</f>
        <v>0</v>
      </c>
      <c r="J73" s="184">
        <f>ROUND(F73*(N73),3)</f>
        <v>0</v>
      </c>
      <c r="K73" s="186">
        <f>ROUND(F73*(O73),3)</f>
        <v>0</v>
      </c>
      <c r="L73" s="186">
        <f>ROUND(F73*(G73),3)</f>
        <v>0</v>
      </c>
      <c r="M73" s="186">
        <f>ROUND(F73*(H73),3)</f>
        <v>0</v>
      </c>
      <c r="N73" s="186">
        <v>0</v>
      </c>
      <c r="O73" s="186"/>
      <c r="P73" s="191">
        <v>0.111</v>
      </c>
      <c r="Q73" s="191"/>
      <c r="R73" s="191">
        <v>0.111</v>
      </c>
      <c r="S73" s="186">
        <f>ROUND(F73*(P73),3)</f>
        <v>0.112</v>
      </c>
      <c r="T73" s="187"/>
      <c r="U73" s="187"/>
      <c r="V73" s="191"/>
      <c r="Z73">
        <v>0</v>
      </c>
    </row>
    <row r="74" spans="1:26" ht="25.05" customHeight="1">
      <c r="A74" s="180"/>
      <c r="B74" s="176" t="s">
        <v>279</v>
      </c>
      <c r="C74" s="181" t="s">
        <v>294</v>
      </c>
      <c r="D74" s="176" t="s">
        <v>295</v>
      </c>
      <c r="E74" s="176" t="s">
        <v>177</v>
      </c>
      <c r="F74" s="177">
        <v>1</v>
      </c>
      <c r="G74" s="182"/>
      <c r="H74" s="182"/>
      <c r="I74" s="177">
        <f>ROUND(F74*(G74+H74),3)</f>
        <v>0</v>
      </c>
      <c r="J74" s="176">
        <f>ROUND(F74*(N74),3)</f>
        <v>0</v>
      </c>
      <c r="K74" s="178">
        <f>ROUND(F74*(O74),3)</f>
        <v>0</v>
      </c>
      <c r="L74" s="178">
        <f>ROUND(F74*(G74),3)</f>
        <v>0</v>
      </c>
      <c r="M74" s="178">
        <f>ROUND(F74*(H74),3)</f>
        <v>0</v>
      </c>
      <c r="N74" s="178">
        <v>0</v>
      </c>
      <c r="O74" s="178"/>
      <c r="P74" s="183">
        <v>0.03386</v>
      </c>
      <c r="Q74" s="183"/>
      <c r="R74" s="183">
        <v>0.03386</v>
      </c>
      <c r="S74" s="178">
        <f>ROUND(F74*(P74),3)</f>
        <v>0.034</v>
      </c>
      <c r="T74" s="179"/>
      <c r="U74" s="179"/>
      <c r="V74" s="183"/>
      <c r="Z74">
        <v>0</v>
      </c>
    </row>
    <row r="75" spans="1:26" ht="25.05" customHeight="1">
      <c r="A75" s="180"/>
      <c r="B75" s="176" t="s">
        <v>162</v>
      </c>
      <c r="C75" s="181" t="s">
        <v>296</v>
      </c>
      <c r="D75" s="176" t="s">
        <v>297</v>
      </c>
      <c r="E75" s="176" t="s">
        <v>177</v>
      </c>
      <c r="F75" s="177">
        <v>10</v>
      </c>
      <c r="G75" s="182"/>
      <c r="H75" s="182"/>
      <c r="I75" s="177">
        <f>ROUND(F75*(G75+H75),3)</f>
        <v>0</v>
      </c>
      <c r="J75" s="176">
        <f>ROUND(F75*(N75),3)</f>
        <v>0</v>
      </c>
      <c r="K75" s="178">
        <f>ROUND(F75*(O75),3)</f>
        <v>0</v>
      </c>
      <c r="L75" s="178">
        <f>ROUND(F75*(G75),3)</f>
        <v>0</v>
      </c>
      <c r="M75" s="178">
        <f>ROUND(F75*(H75),3)</f>
        <v>0</v>
      </c>
      <c r="N75" s="178">
        <v>0</v>
      </c>
      <c r="O75" s="178"/>
      <c r="P75" s="183">
        <v>0.01667</v>
      </c>
      <c r="Q75" s="183"/>
      <c r="R75" s="183">
        <v>0.01667</v>
      </c>
      <c r="S75" s="178">
        <f>ROUND(F75*(P75),3)</f>
        <v>0.167</v>
      </c>
      <c r="T75" s="179"/>
      <c r="U75" s="179"/>
      <c r="V75" s="183"/>
      <c r="Z75">
        <v>0</v>
      </c>
    </row>
    <row r="76" spans="1:26" ht="25.05" customHeight="1">
      <c r="A76" s="188"/>
      <c r="B76" s="184" t="s">
        <v>298</v>
      </c>
      <c r="C76" s="189" t="s">
        <v>299</v>
      </c>
      <c r="D76" s="184" t="s">
        <v>300</v>
      </c>
      <c r="E76" s="184" t="s">
        <v>177</v>
      </c>
      <c r="F76" s="185">
        <v>10.1</v>
      </c>
      <c r="G76" s="190"/>
      <c r="H76" s="190"/>
      <c r="I76" s="185">
        <f>ROUND(F76*(G76+H76),3)</f>
        <v>0</v>
      </c>
      <c r="J76" s="184">
        <f>ROUND(F76*(N76),3)</f>
        <v>0</v>
      </c>
      <c r="K76" s="186">
        <f>ROUND(F76*(O76),3)</f>
        <v>0</v>
      </c>
      <c r="L76" s="186">
        <f>ROUND(F76*(G76),3)</f>
        <v>0</v>
      </c>
      <c r="M76" s="186">
        <f>ROUND(F76*(H76),3)</f>
        <v>0</v>
      </c>
      <c r="N76" s="186">
        <v>0</v>
      </c>
      <c r="O76" s="186"/>
      <c r="P76" s="191">
        <v>0.139</v>
      </c>
      <c r="Q76" s="191"/>
      <c r="R76" s="191">
        <v>0.139</v>
      </c>
      <c r="S76" s="186">
        <f>ROUND(F76*(P76),3)</f>
        <v>1.404</v>
      </c>
      <c r="T76" s="187"/>
      <c r="U76" s="187"/>
      <c r="V76" s="191"/>
      <c r="Z76">
        <v>0</v>
      </c>
    </row>
    <row r="77" spans="1:26" ht="25.05" customHeight="1">
      <c r="A77" s="180"/>
      <c r="B77" s="176" t="s">
        <v>279</v>
      </c>
      <c r="C77" s="181" t="s">
        <v>301</v>
      </c>
      <c r="D77" s="176" t="s">
        <v>302</v>
      </c>
      <c r="E77" s="176" t="s">
        <v>177</v>
      </c>
      <c r="F77" s="177">
        <v>10</v>
      </c>
      <c r="G77" s="182"/>
      <c r="H77" s="182"/>
      <c r="I77" s="177">
        <f>ROUND(F77*(G77+H77),3)</f>
        <v>0</v>
      </c>
      <c r="J77" s="176">
        <f>ROUND(F77*(N77),3)</f>
        <v>0</v>
      </c>
      <c r="K77" s="178">
        <f>ROUND(F77*(O77),3)</f>
        <v>0</v>
      </c>
      <c r="L77" s="178">
        <f>ROUND(F77*(G77),3)</f>
        <v>0</v>
      </c>
      <c r="M77" s="178">
        <f>ROUND(F77*(H77),3)</f>
        <v>0</v>
      </c>
      <c r="N77" s="178">
        <v>0</v>
      </c>
      <c r="O77" s="178"/>
      <c r="P77" s="183">
        <v>1.9707700000000001</v>
      </c>
      <c r="Q77" s="183"/>
      <c r="R77" s="183">
        <v>1.9707700000000001</v>
      </c>
      <c r="S77" s="178">
        <f>ROUND(F77*(P77),3)</f>
        <v>19.708</v>
      </c>
      <c r="T77" s="179"/>
      <c r="U77" s="179"/>
      <c r="V77" s="183"/>
      <c r="Z77">
        <v>0</v>
      </c>
    </row>
    <row r="78" spans="1:26" ht="25.05" customHeight="1">
      <c r="A78" s="180"/>
      <c r="B78" s="176" t="s">
        <v>162</v>
      </c>
      <c r="C78" s="181" t="s">
        <v>303</v>
      </c>
      <c r="D78" s="176" t="s">
        <v>304</v>
      </c>
      <c r="E78" s="176" t="s">
        <v>177</v>
      </c>
      <c r="F78" s="177">
        <v>35</v>
      </c>
      <c r="G78" s="182"/>
      <c r="H78" s="182"/>
      <c r="I78" s="177">
        <f>ROUND(F78*(G78+H78),3)</f>
        <v>0</v>
      </c>
      <c r="J78" s="176">
        <f>ROUND(F78*(N78),3)</f>
        <v>0</v>
      </c>
      <c r="K78" s="178">
        <f>ROUND(F78*(O78),3)</f>
        <v>0</v>
      </c>
      <c r="L78" s="178">
        <f>ROUND(F78*(G78),3)</f>
        <v>0</v>
      </c>
      <c r="M78" s="178">
        <f>ROUND(F78*(H78),3)</f>
        <v>0</v>
      </c>
      <c r="N78" s="178">
        <v>0</v>
      </c>
      <c r="O78" s="178"/>
      <c r="P78" s="183">
        <v>0.01047</v>
      </c>
      <c r="Q78" s="183"/>
      <c r="R78" s="183">
        <v>0.01047</v>
      </c>
      <c r="S78" s="178">
        <f>ROUND(F78*(P78),3)</f>
        <v>0.366</v>
      </c>
      <c r="T78" s="179"/>
      <c r="U78" s="179"/>
      <c r="V78" s="183"/>
      <c r="Z78">
        <v>0</v>
      </c>
    </row>
    <row r="79" spans="1:26" ht="25.05" customHeight="1">
      <c r="A79" s="188"/>
      <c r="B79" s="184" t="s">
        <v>298</v>
      </c>
      <c r="C79" s="189" t="s">
        <v>305</v>
      </c>
      <c r="D79" s="184" t="s">
        <v>306</v>
      </c>
      <c r="E79" s="184" t="s">
        <v>177</v>
      </c>
      <c r="F79" s="185">
        <v>35.35</v>
      </c>
      <c r="G79" s="190"/>
      <c r="H79" s="190"/>
      <c r="I79" s="185">
        <f>ROUND(F79*(G79+H79),3)</f>
        <v>0</v>
      </c>
      <c r="J79" s="184">
        <f>ROUND(F79*(N79),3)</f>
        <v>0</v>
      </c>
      <c r="K79" s="186">
        <f>ROUND(F79*(O79),3)</f>
        <v>0</v>
      </c>
      <c r="L79" s="186">
        <f>ROUND(F79*(G79),3)</f>
        <v>0</v>
      </c>
      <c r="M79" s="186">
        <f>ROUND(F79*(H79),3)</f>
        <v>0</v>
      </c>
      <c r="N79" s="186">
        <v>0</v>
      </c>
      <c r="O79" s="186"/>
      <c r="P79" s="191">
        <v>0.205</v>
      </c>
      <c r="Q79" s="191"/>
      <c r="R79" s="191">
        <v>0.205</v>
      </c>
      <c r="S79" s="186">
        <f>ROUND(F79*(P79),3)</f>
        <v>7.247</v>
      </c>
      <c r="T79" s="187"/>
      <c r="U79" s="187"/>
      <c r="V79" s="191"/>
      <c r="Z79">
        <v>0</v>
      </c>
    </row>
    <row r="80" spans="1:26" ht="25.05" customHeight="1">
      <c r="A80" s="188"/>
      <c r="B80" s="184" t="s">
        <v>298</v>
      </c>
      <c r="C80" s="189" t="s">
        <v>307</v>
      </c>
      <c r="D80" s="184" t="s">
        <v>308</v>
      </c>
      <c r="E80" s="184" t="s">
        <v>177</v>
      </c>
      <c r="F80" s="185">
        <v>10.1</v>
      </c>
      <c r="G80" s="190"/>
      <c r="H80" s="190"/>
      <c r="I80" s="185">
        <f>ROUND(F80*(G80+H80),3)</f>
        <v>0</v>
      </c>
      <c r="J80" s="184">
        <f>ROUND(F80*(N80),3)</f>
        <v>0</v>
      </c>
      <c r="K80" s="186">
        <f>ROUND(F80*(O80),3)</f>
        <v>0</v>
      </c>
      <c r="L80" s="186">
        <f>ROUND(F80*(G80),3)</f>
        <v>0</v>
      </c>
      <c r="M80" s="186">
        <f>ROUND(F80*(H80),3)</f>
        <v>0</v>
      </c>
      <c r="N80" s="186">
        <v>0</v>
      </c>
      <c r="O80" s="186"/>
      <c r="P80" s="191">
        <v>0.4</v>
      </c>
      <c r="Q80" s="191"/>
      <c r="R80" s="191">
        <v>0.4</v>
      </c>
      <c r="S80" s="186">
        <f>ROUND(F80*(P80),3)</f>
        <v>4.04</v>
      </c>
      <c r="T80" s="187"/>
      <c r="U80" s="187"/>
      <c r="V80" s="191"/>
      <c r="Z80">
        <v>0</v>
      </c>
    </row>
    <row r="81" spans="1:26" ht="25.05" customHeight="1">
      <c r="A81" s="180"/>
      <c r="B81" s="176" t="s">
        <v>257</v>
      </c>
      <c r="C81" s="181" t="s">
        <v>309</v>
      </c>
      <c r="D81" s="176" t="s">
        <v>310</v>
      </c>
      <c r="E81" s="176" t="s">
        <v>177</v>
      </c>
      <c r="F81" s="177">
        <v>1</v>
      </c>
      <c r="G81" s="182"/>
      <c r="H81" s="182"/>
      <c r="I81" s="177">
        <f>ROUND(F81*(G81+H81),3)</f>
        <v>0</v>
      </c>
      <c r="J81" s="176">
        <f>ROUND(F81*(N81),3)</f>
        <v>0</v>
      </c>
      <c r="K81" s="178">
        <f>ROUND(F81*(O81),3)</f>
        <v>0</v>
      </c>
      <c r="L81" s="178">
        <f>ROUND(F81*(G81),3)</f>
        <v>0</v>
      </c>
      <c r="M81" s="178">
        <f>ROUND(F81*(H81),3)</f>
        <v>0</v>
      </c>
      <c r="N81" s="178">
        <v>0</v>
      </c>
      <c r="O81" s="178"/>
      <c r="P81" s="183">
        <v>0.57617</v>
      </c>
      <c r="Q81" s="183"/>
      <c r="R81" s="183">
        <v>0.57617</v>
      </c>
      <c r="S81" s="178">
        <f>ROUND(F81*(P81),3)</f>
        <v>0.576</v>
      </c>
      <c r="T81" s="179"/>
      <c r="U81" s="179"/>
      <c r="V81" s="183"/>
      <c r="Z81">
        <v>0</v>
      </c>
    </row>
    <row r="82" spans="1:26" ht="25.05" customHeight="1">
      <c r="A82" s="188"/>
      <c r="B82" s="184" t="s">
        <v>196</v>
      </c>
      <c r="C82" s="189" t="s">
        <v>311</v>
      </c>
      <c r="D82" s="184" t="s">
        <v>312</v>
      </c>
      <c r="E82" s="184" t="s">
        <v>177</v>
      </c>
      <c r="F82" s="185">
        <v>1.02</v>
      </c>
      <c r="G82" s="190"/>
      <c r="H82" s="190"/>
      <c r="I82" s="185">
        <f>ROUND(F82*(G82+H82),3)</f>
        <v>0</v>
      </c>
      <c r="J82" s="184">
        <f>ROUND(F82*(N82),3)</f>
        <v>0</v>
      </c>
      <c r="K82" s="186">
        <f>ROUND(F82*(O82),3)</f>
        <v>0</v>
      </c>
      <c r="L82" s="186">
        <f>ROUND(F82*(G82),3)</f>
        <v>0</v>
      </c>
      <c r="M82" s="186">
        <f>ROUND(F82*(H82),3)</f>
        <v>0</v>
      </c>
      <c r="N82" s="186">
        <v>0</v>
      </c>
      <c r="O82" s="186"/>
      <c r="P82" s="191">
        <v>0.0039</v>
      </c>
      <c r="Q82" s="191"/>
      <c r="R82" s="191">
        <v>0.0039</v>
      </c>
      <c r="S82" s="186">
        <f>ROUND(F82*(P82),3)</f>
        <v>0.004</v>
      </c>
      <c r="T82" s="187"/>
      <c r="U82" s="187"/>
      <c r="V82" s="191"/>
      <c r="Z82">
        <v>0</v>
      </c>
    </row>
    <row r="83" spans="1:26" ht="25.05" customHeight="1">
      <c r="A83" s="180"/>
      <c r="B83" s="176" t="s">
        <v>162</v>
      </c>
      <c r="C83" s="181" t="s">
        <v>313</v>
      </c>
      <c r="D83" s="176" t="s">
        <v>314</v>
      </c>
      <c r="E83" s="176" t="s">
        <v>177</v>
      </c>
      <c r="F83" s="177">
        <v>1</v>
      </c>
      <c r="G83" s="182"/>
      <c r="H83" s="182"/>
      <c r="I83" s="177">
        <f>ROUND(F83*(G83+H83),3)</f>
        <v>0</v>
      </c>
      <c r="J83" s="176">
        <f>ROUND(F83*(N83),3)</f>
        <v>0</v>
      </c>
      <c r="K83" s="178">
        <f>ROUND(F83*(O83),3)</f>
        <v>0</v>
      </c>
      <c r="L83" s="178">
        <f>ROUND(F83*(G83),3)</f>
        <v>0</v>
      </c>
      <c r="M83" s="178">
        <f>ROUND(F83*(H83),3)</f>
        <v>0</v>
      </c>
      <c r="N83" s="178">
        <v>0</v>
      </c>
      <c r="O83" s="178"/>
      <c r="P83" s="183">
        <v>0.00634</v>
      </c>
      <c r="Q83" s="183"/>
      <c r="R83" s="183">
        <v>0.00634</v>
      </c>
      <c r="S83" s="178">
        <f>ROUND(F83*(P83),3)</f>
        <v>0.006</v>
      </c>
      <c r="T83" s="179"/>
      <c r="U83" s="179"/>
      <c r="V83" s="183"/>
      <c r="Z83">
        <v>0</v>
      </c>
    </row>
    <row r="84" spans="1:26" ht="25.05" customHeight="1">
      <c r="A84" s="180"/>
      <c r="B84" s="176" t="s">
        <v>315</v>
      </c>
      <c r="C84" s="181" t="s">
        <v>316</v>
      </c>
      <c r="D84" s="176" t="s">
        <v>317</v>
      </c>
      <c r="E84" s="176" t="s">
        <v>177</v>
      </c>
      <c r="F84" s="177">
        <v>30</v>
      </c>
      <c r="G84" s="182"/>
      <c r="H84" s="182"/>
      <c r="I84" s="177">
        <f>ROUND(F84*(G84+H84),3)</f>
        <v>0</v>
      </c>
      <c r="J84" s="176">
        <f>ROUND(F84*(N84),3)</f>
        <v>0</v>
      </c>
      <c r="K84" s="178">
        <f>ROUND(F84*(O84),3)</f>
        <v>0</v>
      </c>
      <c r="L84" s="178">
        <f>ROUND(F84*(G84),3)</f>
        <v>0</v>
      </c>
      <c r="M84" s="178">
        <f>ROUND(F84*(H84),3)</f>
        <v>0</v>
      </c>
      <c r="N84" s="178">
        <v>0</v>
      </c>
      <c r="O84" s="178"/>
      <c r="P84" s="183">
        <v>0.01256</v>
      </c>
      <c r="Q84" s="183"/>
      <c r="R84" s="183">
        <v>0.01256</v>
      </c>
      <c r="S84" s="178">
        <f>ROUND(F84*(P84),3)</f>
        <v>0.377</v>
      </c>
      <c r="T84" s="179"/>
      <c r="U84" s="179"/>
      <c r="V84" s="183"/>
      <c r="Z84">
        <v>0</v>
      </c>
    </row>
    <row r="85" spans="1:26" ht="25.05" customHeight="1">
      <c r="A85" s="188"/>
      <c r="B85" s="184" t="s">
        <v>196</v>
      </c>
      <c r="C85" s="189" t="s">
        <v>318</v>
      </c>
      <c r="D85" s="184" t="s">
        <v>319</v>
      </c>
      <c r="E85" s="184" t="s">
        <v>177</v>
      </c>
      <c r="F85" s="185">
        <v>10</v>
      </c>
      <c r="G85" s="190"/>
      <c r="H85" s="190"/>
      <c r="I85" s="185">
        <f>ROUND(F85*(G85+H85),3)</f>
        <v>0</v>
      </c>
      <c r="J85" s="184">
        <f>ROUND(F85*(N85),3)</f>
        <v>0</v>
      </c>
      <c r="K85" s="186">
        <f>ROUND(F85*(O85),3)</f>
        <v>0</v>
      </c>
      <c r="L85" s="186">
        <f>ROUND(F85*(G85),3)</f>
        <v>0</v>
      </c>
      <c r="M85" s="186">
        <f>ROUND(F85*(H85),3)</f>
        <v>0</v>
      </c>
      <c r="N85" s="186">
        <v>0</v>
      </c>
      <c r="O85" s="186"/>
      <c r="P85" s="191">
        <v>0.012</v>
      </c>
      <c r="Q85" s="191"/>
      <c r="R85" s="191">
        <v>0.012</v>
      </c>
      <c r="S85" s="186">
        <f>ROUND(F85*(P85),3)</f>
        <v>0.12</v>
      </c>
      <c r="T85" s="187"/>
      <c r="U85" s="187"/>
      <c r="V85" s="191"/>
      <c r="Z85">
        <v>0</v>
      </c>
    </row>
    <row r="86" spans="1:26" ht="25.05" customHeight="1">
      <c r="A86" s="188"/>
      <c r="B86" s="184" t="s">
        <v>298</v>
      </c>
      <c r="C86" s="189" t="s">
        <v>320</v>
      </c>
      <c r="D86" s="184" t="s">
        <v>321</v>
      </c>
      <c r="E86" s="184" t="s">
        <v>177</v>
      </c>
      <c r="F86" s="185">
        <v>18.18</v>
      </c>
      <c r="G86" s="190"/>
      <c r="H86" s="190"/>
      <c r="I86" s="185">
        <f>ROUND(F86*(G86+H86),3)</f>
        <v>0</v>
      </c>
      <c r="J86" s="184">
        <f>ROUND(F86*(N86),3)</f>
        <v>0</v>
      </c>
      <c r="K86" s="186">
        <f>ROUND(F86*(O86),3)</f>
        <v>0</v>
      </c>
      <c r="L86" s="186">
        <f>ROUND(F86*(G86),3)</f>
        <v>0</v>
      </c>
      <c r="M86" s="186">
        <f>ROUND(F86*(H86),3)</f>
        <v>0</v>
      </c>
      <c r="N86" s="186">
        <v>0</v>
      </c>
      <c r="O86" s="186"/>
      <c r="P86" s="191">
        <v>0.132</v>
      </c>
      <c r="Q86" s="191"/>
      <c r="R86" s="191">
        <v>0.132</v>
      </c>
      <c r="S86" s="186">
        <f>ROUND(F86*(P86),3)</f>
        <v>2.4</v>
      </c>
      <c r="T86" s="187"/>
      <c r="U86" s="187"/>
      <c r="V86" s="191"/>
      <c r="Z86">
        <v>0</v>
      </c>
    </row>
    <row r="87" spans="1:26" ht="25.05" customHeight="1">
      <c r="A87" s="188"/>
      <c r="B87" s="184" t="s">
        <v>298</v>
      </c>
      <c r="C87" s="189" t="s">
        <v>322</v>
      </c>
      <c r="D87" s="184" t="s">
        <v>323</v>
      </c>
      <c r="E87" s="184" t="s">
        <v>177</v>
      </c>
      <c r="F87" s="185">
        <v>6.06</v>
      </c>
      <c r="G87" s="190"/>
      <c r="H87" s="190"/>
      <c r="I87" s="185">
        <f>ROUND(F87*(G87+H87),3)</f>
        <v>0</v>
      </c>
      <c r="J87" s="184">
        <f>ROUND(F87*(N87),3)</f>
        <v>0</v>
      </c>
      <c r="K87" s="186">
        <f>ROUND(F87*(O87),3)</f>
        <v>0</v>
      </c>
      <c r="L87" s="186">
        <f>ROUND(F87*(G87),3)</f>
        <v>0</v>
      </c>
      <c r="M87" s="186">
        <f>ROUND(F87*(H87),3)</f>
        <v>0</v>
      </c>
      <c r="N87" s="186">
        <v>0</v>
      </c>
      <c r="O87" s="186"/>
      <c r="P87" s="191">
        <v>0.088</v>
      </c>
      <c r="Q87" s="191"/>
      <c r="R87" s="191">
        <v>0.088</v>
      </c>
      <c r="S87" s="186">
        <f>ROUND(F87*(P87),3)</f>
        <v>0.533</v>
      </c>
      <c r="T87" s="187"/>
      <c r="U87" s="187"/>
      <c r="V87" s="191"/>
      <c r="Z87">
        <v>0</v>
      </c>
    </row>
    <row r="88" spans="1:26" ht="25.05" customHeight="1">
      <c r="A88" s="180"/>
      <c r="B88" s="176" t="s">
        <v>162</v>
      </c>
      <c r="C88" s="181" t="s">
        <v>324</v>
      </c>
      <c r="D88" s="176" t="s">
        <v>325</v>
      </c>
      <c r="E88" s="176" t="s">
        <v>102</v>
      </c>
      <c r="F88" s="177">
        <v>4.88</v>
      </c>
      <c r="G88" s="182"/>
      <c r="H88" s="182"/>
      <c r="I88" s="177">
        <f>ROUND(F88*(G88+H88),3)</f>
        <v>0</v>
      </c>
      <c r="J88" s="176">
        <f>ROUND(F88*(N88),3)</f>
        <v>0</v>
      </c>
      <c r="K88" s="178">
        <f>ROUND(F88*(O88),3)</f>
        <v>0</v>
      </c>
      <c r="L88" s="178">
        <f>ROUND(F88*(G88),3)</f>
        <v>0</v>
      </c>
      <c r="M88" s="178">
        <f>ROUND(F88*(H88),3)</f>
        <v>0</v>
      </c>
      <c r="N88" s="178">
        <v>0</v>
      </c>
      <c r="O88" s="178"/>
      <c r="P88" s="183">
        <v>0.00418</v>
      </c>
      <c r="Q88" s="183"/>
      <c r="R88" s="183">
        <v>0.00418</v>
      </c>
      <c r="S88" s="178">
        <f>ROUND(F88*(P88),3)</f>
        <v>0.02</v>
      </c>
      <c r="T88" s="179"/>
      <c r="U88" s="179"/>
      <c r="V88" s="183"/>
      <c r="Z88">
        <v>0</v>
      </c>
    </row>
    <row r="89" spans="1:26" ht="15">
      <c r="A89" s="159"/>
      <c r="B89" s="159"/>
      <c r="C89" s="175" t="s">
        <v>167</v>
      </c>
      <c r="D89" s="174" t="s">
        <v>75</v>
      </c>
      <c r="E89" s="159"/>
      <c r="F89" s="160"/>
      <c r="G89" s="162">
        <f>ROUND((SUM(L66:L88))/1,3)</f>
        <v>0</v>
      </c>
      <c r="H89" s="162">
        <f>ROUND((SUM(M66:M88))/1,3)</f>
        <v>0</v>
      </c>
      <c r="I89" s="162">
        <f>ROUND((SUM(I66:I88))/1,3)</f>
        <v>0</v>
      </c>
      <c r="J89" s="159"/>
      <c r="K89" s="159"/>
      <c r="L89" s="159">
        <f>ROUND((SUM(L66:L88))/1,3)</f>
        <v>0</v>
      </c>
      <c r="M89" s="159">
        <f>ROUND((SUM(M66:M88))/1,3)</f>
        <v>0</v>
      </c>
      <c r="N89" s="159"/>
      <c r="O89" s="159"/>
      <c r="P89" s="162"/>
      <c r="Q89" s="159"/>
      <c r="R89" s="159"/>
      <c r="S89" s="162">
        <f>ROUND((SUM(S66:S88))/1,3)</f>
        <v>62.37</v>
      </c>
      <c r="T89" s="156"/>
      <c r="U89" s="156"/>
      <c r="V89" s="2">
        <f>ROUND((SUM(V66:V88))/1,3)</f>
        <v>0</v>
      </c>
      <c r="W89" s="156"/>
      <c r="X89" s="156"/>
      <c r="Y89" s="156"/>
      <c r="Z89" s="156"/>
    </row>
    <row r="90" spans="1:22" ht="15">
      <c r="A90" s="1"/>
      <c r="B90" s="1"/>
      <c r="C90" s="1"/>
      <c r="D90" s="1"/>
      <c r="E90" s="1"/>
      <c r="F90" s="152"/>
      <c r="G90" s="152"/>
      <c r="H90" s="152"/>
      <c r="I90" s="152"/>
      <c r="J90" s="1"/>
      <c r="K90" s="1"/>
      <c r="L90" s="1"/>
      <c r="M90" s="1"/>
      <c r="N90" s="1"/>
      <c r="O90" s="1"/>
      <c r="P90" s="1"/>
      <c r="Q90" s="1"/>
      <c r="R90" s="1"/>
      <c r="S90" s="1"/>
      <c r="V90" s="1"/>
    </row>
    <row r="91" spans="1:26" ht="15">
      <c r="A91" s="159"/>
      <c r="B91" s="159"/>
      <c r="C91" s="175" t="s">
        <v>205</v>
      </c>
      <c r="D91" s="174" t="s">
        <v>77</v>
      </c>
      <c r="E91" s="159"/>
      <c r="F91" s="160"/>
      <c r="G91" s="160"/>
      <c r="H91" s="160"/>
      <c r="I91" s="160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6"/>
      <c r="U91" s="156"/>
      <c r="V91" s="159"/>
      <c r="W91" s="156"/>
      <c r="X91" s="156"/>
      <c r="Y91" s="156"/>
      <c r="Z91" s="156"/>
    </row>
    <row r="92" spans="1:26" ht="25.05" customHeight="1">
      <c r="A92" s="180"/>
      <c r="B92" s="176" t="s">
        <v>162</v>
      </c>
      <c r="C92" s="181" t="s">
        <v>206</v>
      </c>
      <c r="D92" s="176" t="s">
        <v>207</v>
      </c>
      <c r="E92" s="176" t="s">
        <v>202</v>
      </c>
      <c r="F92" s="177">
        <v>189.556</v>
      </c>
      <c r="G92" s="182"/>
      <c r="H92" s="182"/>
      <c r="I92" s="177">
        <f>ROUND(F92*(G92+H92),3)</f>
        <v>0</v>
      </c>
      <c r="J92" s="176">
        <f>ROUND(F92*(N92),3)</f>
        <v>0</v>
      </c>
      <c r="K92" s="178">
        <f>ROUND(F92*(O92),3)</f>
        <v>0</v>
      </c>
      <c r="L92" s="178">
        <f>ROUND(F92*(G92),3)</f>
        <v>0</v>
      </c>
      <c r="M92" s="178">
        <f>ROUND(F92*(H92),3)</f>
        <v>0</v>
      </c>
      <c r="N92" s="178">
        <v>0</v>
      </c>
      <c r="O92" s="178"/>
      <c r="P92" s="183"/>
      <c r="Q92" s="183"/>
      <c r="R92" s="183"/>
      <c r="S92" s="178">
        <f>ROUND(F92*(P92),3)</f>
        <v>0</v>
      </c>
      <c r="T92" s="179"/>
      <c r="U92" s="179"/>
      <c r="V92" s="183"/>
      <c r="Z92">
        <v>0</v>
      </c>
    </row>
    <row r="93" spans="1:26" ht="15">
      <c r="A93" s="159"/>
      <c r="B93" s="159"/>
      <c r="C93" s="175" t="s">
        <v>205</v>
      </c>
      <c r="D93" s="174" t="s">
        <v>77</v>
      </c>
      <c r="E93" s="159"/>
      <c r="F93" s="160"/>
      <c r="G93" s="162">
        <f>ROUND((SUM(L91:L92))/1,3)</f>
        <v>0</v>
      </c>
      <c r="H93" s="162">
        <f>ROUND((SUM(M91:M92))/1,3)</f>
        <v>0</v>
      </c>
      <c r="I93" s="162">
        <f>ROUND((SUM(I91:I92))/1,3)</f>
        <v>0</v>
      </c>
      <c r="J93" s="159"/>
      <c r="K93" s="159"/>
      <c r="L93" s="159">
        <f>ROUND((SUM(L91:L92))/1,3)</f>
        <v>0</v>
      </c>
      <c r="M93" s="159">
        <f>ROUND((SUM(M91:M92))/1,3)</f>
        <v>0</v>
      </c>
      <c r="N93" s="159"/>
      <c r="O93" s="159"/>
      <c r="P93" s="162"/>
      <c r="Q93" s="159"/>
      <c r="R93" s="159"/>
      <c r="S93" s="162">
        <f>ROUND((SUM(S91:S92))/1,3)</f>
        <v>0</v>
      </c>
      <c r="T93" s="156"/>
      <c r="U93" s="156"/>
      <c r="V93" s="2">
        <f>ROUND((SUM(V91:V92))/1,3)</f>
        <v>0</v>
      </c>
      <c r="W93" s="156"/>
      <c r="X93" s="156"/>
      <c r="Y93" s="156"/>
      <c r="Z93" s="156"/>
    </row>
    <row r="94" spans="1:22" ht="15">
      <c r="A94" s="1"/>
      <c r="B94" s="1"/>
      <c r="C94" s="1"/>
      <c r="D94" s="1"/>
      <c r="E94" s="1"/>
      <c r="F94" s="152"/>
      <c r="G94" s="152"/>
      <c r="H94" s="152"/>
      <c r="I94" s="152"/>
      <c r="J94" s="1"/>
      <c r="K94" s="1"/>
      <c r="L94" s="1"/>
      <c r="M94" s="1"/>
      <c r="N94" s="1"/>
      <c r="O94" s="1"/>
      <c r="P94" s="1"/>
      <c r="Q94" s="1"/>
      <c r="R94" s="1"/>
      <c r="S94" s="1"/>
      <c r="V94" s="1"/>
    </row>
    <row r="95" spans="1:22" ht="15">
      <c r="A95" s="159"/>
      <c r="B95" s="159"/>
      <c r="C95" s="159"/>
      <c r="D95" s="2" t="s">
        <v>72</v>
      </c>
      <c r="E95" s="159"/>
      <c r="F95" s="160"/>
      <c r="G95" s="162">
        <f>ROUND((SUM(L9:L94))/2,3)</f>
        <v>0</v>
      </c>
      <c r="H95" s="162">
        <f>ROUND((SUM(M9:M94))/2,3)</f>
        <v>0</v>
      </c>
      <c r="I95" s="162">
        <f>ROUND((SUM(I9:I94))/2,3)</f>
        <v>0</v>
      </c>
      <c r="J95" s="192"/>
      <c r="K95" s="159"/>
      <c r="L95" s="160">
        <f>ROUND((SUM(L9:L94))/2,3)</f>
        <v>0</v>
      </c>
      <c r="M95" s="160">
        <f>ROUND((SUM(M9:M94))/2,3)</f>
        <v>0</v>
      </c>
      <c r="N95" s="159"/>
      <c r="O95" s="159"/>
      <c r="P95" s="162"/>
      <c r="Q95" s="159"/>
      <c r="R95" s="159"/>
      <c r="S95" s="162">
        <f>ROUND((SUM(S9:S94))/2,3)</f>
        <v>185.897</v>
      </c>
      <c r="T95" s="156"/>
      <c r="U95" s="156"/>
      <c r="V95" s="2">
        <f>ROUND((SUM(V9:V94))/2,3)</f>
        <v>0</v>
      </c>
    </row>
    <row r="96" spans="1:22" ht="15">
      <c r="A96" s="1"/>
      <c r="B96" s="1"/>
      <c r="C96" s="1"/>
      <c r="D96" s="1"/>
      <c r="E96" s="1"/>
      <c r="F96" s="152"/>
      <c r="G96" s="152"/>
      <c r="H96" s="152"/>
      <c r="I96" s="152"/>
      <c r="J96" s="1"/>
      <c r="K96" s="1"/>
      <c r="L96" s="1"/>
      <c r="M96" s="1"/>
      <c r="N96" s="1"/>
      <c r="O96" s="1"/>
      <c r="P96" s="1"/>
      <c r="Q96" s="1"/>
      <c r="R96" s="1"/>
      <c r="S96" s="1"/>
      <c r="V96" s="1"/>
    </row>
    <row r="97" spans="1:26" ht="15">
      <c r="A97" s="159"/>
      <c r="B97" s="159"/>
      <c r="C97" s="159"/>
      <c r="D97" s="2" t="s">
        <v>223</v>
      </c>
      <c r="E97" s="159"/>
      <c r="F97" s="160"/>
      <c r="G97" s="160"/>
      <c r="H97" s="160"/>
      <c r="I97" s="160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6"/>
      <c r="U97" s="156"/>
      <c r="V97" s="159"/>
      <c r="W97" s="156"/>
      <c r="X97" s="156"/>
      <c r="Y97" s="156"/>
      <c r="Z97" s="156"/>
    </row>
    <row r="98" spans="1:26" ht="15">
      <c r="A98" s="159"/>
      <c r="B98" s="159"/>
      <c r="C98" s="175" t="s">
        <v>326</v>
      </c>
      <c r="D98" s="174" t="s">
        <v>224</v>
      </c>
      <c r="E98" s="159"/>
      <c r="F98" s="160"/>
      <c r="G98" s="160"/>
      <c r="H98" s="160"/>
      <c r="I98" s="160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6"/>
      <c r="U98" s="156"/>
      <c r="V98" s="159"/>
      <c r="W98" s="156"/>
      <c r="X98" s="156"/>
      <c r="Y98" s="156"/>
      <c r="Z98" s="156"/>
    </row>
    <row r="99" spans="1:26" ht="25.05" customHeight="1">
      <c r="A99" s="180"/>
      <c r="B99" s="176" t="s">
        <v>327</v>
      </c>
      <c r="C99" s="181" t="s">
        <v>328</v>
      </c>
      <c r="D99" s="176" t="s">
        <v>329</v>
      </c>
      <c r="E99" s="176" t="s">
        <v>102</v>
      </c>
      <c r="F99" s="177">
        <v>42.48</v>
      </c>
      <c r="G99" s="182"/>
      <c r="H99" s="182"/>
      <c r="I99" s="177">
        <f>ROUND(F99*(G99+H99),3)</f>
        <v>0</v>
      </c>
      <c r="J99" s="176">
        <f>ROUND(F99*(N99),3)</f>
        <v>0</v>
      </c>
      <c r="K99" s="178">
        <f>ROUND(F99*(O99),3)</f>
        <v>0</v>
      </c>
      <c r="L99" s="178">
        <f>ROUND(F99*(G99),3)</f>
        <v>0</v>
      </c>
      <c r="M99" s="178">
        <f>ROUND(F99*(H99),3)</f>
        <v>0</v>
      </c>
      <c r="N99" s="178">
        <v>0</v>
      </c>
      <c r="O99" s="178"/>
      <c r="P99" s="183">
        <v>0.0008500000000000001</v>
      </c>
      <c r="Q99" s="183"/>
      <c r="R99" s="183">
        <v>0.0008500000000000001</v>
      </c>
      <c r="S99" s="178">
        <f>ROUND(F99*(P99),3)</f>
        <v>0.036</v>
      </c>
      <c r="T99" s="179"/>
      <c r="U99" s="179"/>
      <c r="V99" s="183"/>
      <c r="Z99">
        <v>0</v>
      </c>
    </row>
    <row r="100" spans="1:26" ht="25.05" customHeight="1">
      <c r="A100" s="188"/>
      <c r="B100" s="184" t="s">
        <v>168</v>
      </c>
      <c r="C100" s="189" t="s">
        <v>330</v>
      </c>
      <c r="D100" s="184" t="s">
        <v>331</v>
      </c>
      <c r="E100" s="184" t="s">
        <v>115</v>
      </c>
      <c r="F100" s="185">
        <v>43.2</v>
      </c>
      <c r="G100" s="190"/>
      <c r="H100" s="190"/>
      <c r="I100" s="185">
        <f>ROUND(F100*(G100+H100),3)</f>
        <v>0</v>
      </c>
      <c r="J100" s="184">
        <f>ROUND(F100*(N100),3)</f>
        <v>0</v>
      </c>
      <c r="K100" s="186">
        <f>ROUND(F100*(O100),3)</f>
        <v>0</v>
      </c>
      <c r="L100" s="186">
        <f>ROUND(F100*(G100),3)</f>
        <v>0</v>
      </c>
      <c r="M100" s="186">
        <f>ROUND(F100*(H100),3)</f>
        <v>0</v>
      </c>
      <c r="N100" s="186">
        <v>0</v>
      </c>
      <c r="O100" s="186"/>
      <c r="P100" s="191">
        <v>0.0008</v>
      </c>
      <c r="Q100" s="191"/>
      <c r="R100" s="191">
        <v>0.0008</v>
      </c>
      <c r="S100" s="186">
        <f>ROUND(F100*(P100),3)</f>
        <v>0.035</v>
      </c>
      <c r="T100" s="187"/>
      <c r="U100" s="187"/>
      <c r="V100" s="191"/>
      <c r="Z100">
        <v>0</v>
      </c>
    </row>
    <row r="101" spans="1:26" ht="25.05" customHeight="1">
      <c r="A101" s="188"/>
      <c r="B101" s="184" t="s">
        <v>174</v>
      </c>
      <c r="C101" s="189" t="s">
        <v>332</v>
      </c>
      <c r="D101" s="184" t="s">
        <v>333</v>
      </c>
      <c r="E101" s="184" t="s">
        <v>177</v>
      </c>
      <c r="F101" s="185">
        <v>21.6</v>
      </c>
      <c r="G101" s="190"/>
      <c r="H101" s="190"/>
      <c r="I101" s="185">
        <f>ROUND(F101*(G101+H101),3)</f>
        <v>0</v>
      </c>
      <c r="J101" s="184">
        <f>ROUND(F101*(N101),3)</f>
        <v>0</v>
      </c>
      <c r="K101" s="186">
        <f>ROUND(F101*(O101),3)</f>
        <v>0</v>
      </c>
      <c r="L101" s="186">
        <f>ROUND(F101*(G101),3)</f>
        <v>0</v>
      </c>
      <c r="M101" s="186">
        <f>ROUND(F101*(H101),3)</f>
        <v>0</v>
      </c>
      <c r="N101" s="186">
        <v>0</v>
      </c>
      <c r="O101" s="186"/>
      <c r="P101" s="191">
        <v>1E-05</v>
      </c>
      <c r="Q101" s="191"/>
      <c r="R101" s="191">
        <v>1E-05</v>
      </c>
      <c r="S101" s="186">
        <f>ROUND(F101*(P101),3)</f>
        <v>0</v>
      </c>
      <c r="T101" s="187"/>
      <c r="U101" s="187"/>
      <c r="V101" s="191"/>
      <c r="Z101">
        <v>0</v>
      </c>
    </row>
    <row r="102" spans="1:26" ht="25.05" customHeight="1">
      <c r="A102" s="180"/>
      <c r="B102" s="176" t="s">
        <v>327</v>
      </c>
      <c r="C102" s="181" t="s">
        <v>334</v>
      </c>
      <c r="D102" s="176" t="s">
        <v>335</v>
      </c>
      <c r="E102" s="176" t="s">
        <v>102</v>
      </c>
      <c r="F102" s="177">
        <v>15.12</v>
      </c>
      <c r="G102" s="182"/>
      <c r="H102" s="182"/>
      <c r="I102" s="177">
        <f>ROUND(F102*(G102+H102),3)</f>
        <v>0</v>
      </c>
      <c r="J102" s="176">
        <f>ROUND(F102*(N102),3)</f>
        <v>0</v>
      </c>
      <c r="K102" s="178">
        <f>ROUND(F102*(O102),3)</f>
        <v>0</v>
      </c>
      <c r="L102" s="178">
        <f>ROUND(F102*(G102),3)</f>
        <v>0</v>
      </c>
      <c r="M102" s="178">
        <f>ROUND(F102*(H102),3)</f>
        <v>0</v>
      </c>
      <c r="N102" s="178">
        <v>0</v>
      </c>
      <c r="O102" s="178"/>
      <c r="P102" s="183"/>
      <c r="Q102" s="183"/>
      <c r="R102" s="183"/>
      <c r="S102" s="178">
        <f>ROUND(F102*(P102),3)</f>
        <v>0</v>
      </c>
      <c r="T102" s="179"/>
      <c r="U102" s="179"/>
      <c r="V102" s="183"/>
      <c r="Z102">
        <v>0</v>
      </c>
    </row>
    <row r="103" spans="1:26" ht="25.05" customHeight="1">
      <c r="A103" s="180"/>
      <c r="B103" s="176" t="s">
        <v>327</v>
      </c>
      <c r="C103" s="181" t="s">
        <v>336</v>
      </c>
      <c r="D103" s="176" t="s">
        <v>337</v>
      </c>
      <c r="E103" s="176" t="s">
        <v>102</v>
      </c>
      <c r="F103" s="177">
        <v>27.36</v>
      </c>
      <c r="G103" s="182"/>
      <c r="H103" s="182"/>
      <c r="I103" s="177">
        <f>ROUND(F103*(G103+H103),3)</f>
        <v>0</v>
      </c>
      <c r="J103" s="176">
        <f>ROUND(F103*(N103),3)</f>
        <v>0</v>
      </c>
      <c r="K103" s="178">
        <f>ROUND(F103*(O103),3)</f>
        <v>0</v>
      </c>
      <c r="L103" s="178">
        <f>ROUND(F103*(G103),3)</f>
        <v>0</v>
      </c>
      <c r="M103" s="178">
        <f>ROUND(F103*(H103),3)</f>
        <v>0</v>
      </c>
      <c r="N103" s="178">
        <v>0</v>
      </c>
      <c r="O103" s="178"/>
      <c r="P103" s="183">
        <v>3E-05</v>
      </c>
      <c r="Q103" s="183"/>
      <c r="R103" s="183">
        <v>3E-05</v>
      </c>
      <c r="S103" s="178">
        <f>ROUND(F103*(P103),3)</f>
        <v>0.001</v>
      </c>
      <c r="T103" s="179"/>
      <c r="U103" s="179"/>
      <c r="V103" s="183"/>
      <c r="Z103">
        <v>0</v>
      </c>
    </row>
    <row r="104" spans="1:26" ht="25.05" customHeight="1">
      <c r="A104" s="188"/>
      <c r="B104" s="184" t="s">
        <v>338</v>
      </c>
      <c r="C104" s="189" t="s">
        <v>339</v>
      </c>
      <c r="D104" s="184" t="s">
        <v>340</v>
      </c>
      <c r="E104" s="184" t="s">
        <v>102</v>
      </c>
      <c r="F104" s="185">
        <v>31.265</v>
      </c>
      <c r="G104" s="190"/>
      <c r="H104" s="190"/>
      <c r="I104" s="185">
        <f>ROUND(F104*(G104+H104),3)</f>
        <v>0</v>
      </c>
      <c r="J104" s="184">
        <f>ROUND(F104*(N104),3)</f>
        <v>0</v>
      </c>
      <c r="K104" s="186">
        <f>ROUND(F104*(O104),3)</f>
        <v>0</v>
      </c>
      <c r="L104" s="186">
        <f>ROUND(F104*(G104),3)</f>
        <v>0</v>
      </c>
      <c r="M104" s="186">
        <f>ROUND(F104*(H104),3)</f>
        <v>0</v>
      </c>
      <c r="N104" s="186">
        <v>0</v>
      </c>
      <c r="O104" s="186"/>
      <c r="P104" s="191">
        <v>0.0005</v>
      </c>
      <c r="Q104" s="191"/>
      <c r="R104" s="191">
        <v>0.0005</v>
      </c>
      <c r="S104" s="186">
        <f>ROUND(F104*(P104),3)</f>
        <v>0.016</v>
      </c>
      <c r="T104" s="187"/>
      <c r="U104" s="187"/>
      <c r="V104" s="191"/>
      <c r="Z104">
        <v>0</v>
      </c>
    </row>
    <row r="105" spans="1:26" ht="15">
      <c r="A105" s="159"/>
      <c r="B105" s="159"/>
      <c r="C105" s="175" t="s">
        <v>326</v>
      </c>
      <c r="D105" s="174" t="s">
        <v>224</v>
      </c>
      <c r="E105" s="159"/>
      <c r="F105" s="160"/>
      <c r="G105" s="162">
        <f>ROUND((SUM(L98:L104))/1,3)</f>
        <v>0</v>
      </c>
      <c r="H105" s="162">
        <f>ROUND((SUM(M98:M104))/1,3)</f>
        <v>0</v>
      </c>
      <c r="I105" s="162">
        <f>ROUND((SUM(I98:I104))/1,3)</f>
        <v>0</v>
      </c>
      <c r="J105" s="159"/>
      <c r="K105" s="159"/>
      <c r="L105" s="159">
        <f>ROUND((SUM(L98:L104))/1,3)</f>
        <v>0</v>
      </c>
      <c r="M105" s="159">
        <f>ROUND((SUM(M98:M104))/1,3)</f>
        <v>0</v>
      </c>
      <c r="N105" s="159"/>
      <c r="O105" s="159"/>
      <c r="P105" s="162"/>
      <c r="Q105" s="159"/>
      <c r="R105" s="159"/>
      <c r="S105" s="162">
        <f>ROUND((SUM(S98:S104))/1,3)</f>
        <v>0.088</v>
      </c>
      <c r="T105" s="156"/>
      <c r="U105" s="156"/>
      <c r="V105" s="2">
        <f>ROUND((SUM(V98:V104))/1,3)</f>
        <v>0</v>
      </c>
      <c r="W105" s="156"/>
      <c r="X105" s="156"/>
      <c r="Y105" s="156"/>
      <c r="Z105" s="156"/>
    </row>
    <row r="106" spans="1:22" ht="15">
      <c r="A106" s="1"/>
      <c r="B106" s="1"/>
      <c r="C106" s="1"/>
      <c r="D106" s="1"/>
      <c r="E106" s="1"/>
      <c r="F106" s="152"/>
      <c r="G106" s="152"/>
      <c r="H106" s="152"/>
      <c r="I106" s="152"/>
      <c r="J106" s="1"/>
      <c r="K106" s="1"/>
      <c r="L106" s="1"/>
      <c r="M106" s="1"/>
      <c r="N106" s="1"/>
      <c r="O106" s="1"/>
      <c r="P106" s="1"/>
      <c r="Q106" s="1"/>
      <c r="R106" s="1"/>
      <c r="S106" s="1"/>
      <c r="V106" s="1"/>
    </row>
    <row r="107" spans="1:26" ht="15">
      <c r="A107" s="159"/>
      <c r="B107" s="159"/>
      <c r="C107" s="175" t="s">
        <v>341</v>
      </c>
      <c r="D107" s="174" t="s">
        <v>225</v>
      </c>
      <c r="E107" s="159"/>
      <c r="F107" s="160"/>
      <c r="G107" s="160"/>
      <c r="H107" s="160"/>
      <c r="I107" s="160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6"/>
      <c r="U107" s="156"/>
      <c r="V107" s="159"/>
      <c r="W107" s="156"/>
      <c r="X107" s="156"/>
      <c r="Y107" s="156"/>
      <c r="Z107" s="156"/>
    </row>
    <row r="108" spans="1:26" ht="25.05" customHeight="1">
      <c r="A108" s="180"/>
      <c r="B108" s="176" t="s">
        <v>342</v>
      </c>
      <c r="C108" s="181" t="s">
        <v>343</v>
      </c>
      <c r="D108" s="176" t="s">
        <v>344</v>
      </c>
      <c r="E108" s="176" t="s">
        <v>115</v>
      </c>
      <c r="F108" s="177">
        <v>2.6</v>
      </c>
      <c r="G108" s="182"/>
      <c r="H108" s="182"/>
      <c r="I108" s="177">
        <f>ROUND(F108*(G108+H108),3)</f>
        <v>0</v>
      </c>
      <c r="J108" s="176">
        <f>ROUND(F108*(N108),3)</f>
        <v>0</v>
      </c>
      <c r="K108" s="178">
        <f>ROUND(F108*(O108),3)</f>
        <v>0</v>
      </c>
      <c r="L108" s="178">
        <f>ROUND(F108*(G108),3)</f>
        <v>0</v>
      </c>
      <c r="M108" s="178">
        <f>ROUND(F108*(H108),3)</f>
        <v>0</v>
      </c>
      <c r="N108" s="178">
        <v>0</v>
      </c>
      <c r="O108" s="178"/>
      <c r="P108" s="183">
        <v>6E-05</v>
      </c>
      <c r="Q108" s="183"/>
      <c r="R108" s="183">
        <v>6E-05</v>
      </c>
      <c r="S108" s="178">
        <f>ROUND(F108*(P108),3)</f>
        <v>0</v>
      </c>
      <c r="T108" s="179"/>
      <c r="U108" s="179"/>
      <c r="V108" s="183"/>
      <c r="Z108">
        <v>0</v>
      </c>
    </row>
    <row r="109" spans="1:26" ht="25.05" customHeight="1">
      <c r="A109" s="188"/>
      <c r="B109" s="184" t="s">
        <v>168</v>
      </c>
      <c r="C109" s="189" t="s">
        <v>345</v>
      </c>
      <c r="D109" s="184" t="s">
        <v>346</v>
      </c>
      <c r="E109" s="184" t="s">
        <v>177</v>
      </c>
      <c r="F109" s="185">
        <v>1.01</v>
      </c>
      <c r="G109" s="190"/>
      <c r="H109" s="190"/>
      <c r="I109" s="185">
        <f>ROUND(F109*(G109+H109),3)</f>
        <v>0</v>
      </c>
      <c r="J109" s="184">
        <f>ROUND(F109*(N109),3)</f>
        <v>0</v>
      </c>
      <c r="K109" s="186">
        <f>ROUND(F109*(O109),3)</f>
        <v>0</v>
      </c>
      <c r="L109" s="186">
        <f>ROUND(F109*(G109),3)</f>
        <v>0</v>
      </c>
      <c r="M109" s="186">
        <f>ROUND(F109*(H109),3)</f>
        <v>0</v>
      </c>
      <c r="N109" s="186">
        <v>0</v>
      </c>
      <c r="O109" s="186"/>
      <c r="P109" s="191">
        <v>0.02198</v>
      </c>
      <c r="Q109" s="191"/>
      <c r="R109" s="191">
        <v>0.02198</v>
      </c>
      <c r="S109" s="186">
        <f>ROUND(F109*(P109),3)</f>
        <v>0.022</v>
      </c>
      <c r="T109" s="187"/>
      <c r="U109" s="187"/>
      <c r="V109" s="191"/>
      <c r="Z109">
        <v>0</v>
      </c>
    </row>
    <row r="110" spans="1:26" ht="25.05" customHeight="1">
      <c r="A110" s="188"/>
      <c r="B110" s="184" t="s">
        <v>168</v>
      </c>
      <c r="C110" s="189" t="s">
        <v>347</v>
      </c>
      <c r="D110" s="184" t="s">
        <v>348</v>
      </c>
      <c r="E110" s="184" t="s">
        <v>177</v>
      </c>
      <c r="F110" s="185">
        <v>4.04</v>
      </c>
      <c r="G110" s="190"/>
      <c r="H110" s="190"/>
      <c r="I110" s="185">
        <f>ROUND(F110*(G110+H110),3)</f>
        <v>0</v>
      </c>
      <c r="J110" s="184">
        <f>ROUND(F110*(N110),3)</f>
        <v>0</v>
      </c>
      <c r="K110" s="186">
        <f>ROUND(F110*(O110),3)</f>
        <v>0</v>
      </c>
      <c r="L110" s="186">
        <f>ROUND(F110*(G110),3)</f>
        <v>0</v>
      </c>
      <c r="M110" s="186">
        <f>ROUND(F110*(H110),3)</f>
        <v>0</v>
      </c>
      <c r="N110" s="186">
        <v>0</v>
      </c>
      <c r="O110" s="186"/>
      <c r="P110" s="191">
        <v>0.0014</v>
      </c>
      <c r="Q110" s="191"/>
      <c r="R110" s="191">
        <v>0.0014</v>
      </c>
      <c r="S110" s="186">
        <f>ROUND(F110*(P110),3)</f>
        <v>0.006</v>
      </c>
      <c r="T110" s="187"/>
      <c r="U110" s="187"/>
      <c r="V110" s="191"/>
      <c r="Z110">
        <v>0</v>
      </c>
    </row>
    <row r="111" spans="1:26" ht="15">
      <c r="A111" s="159"/>
      <c r="B111" s="159"/>
      <c r="C111" s="175" t="s">
        <v>341</v>
      </c>
      <c r="D111" s="174" t="s">
        <v>225</v>
      </c>
      <c r="E111" s="159"/>
      <c r="F111" s="160"/>
      <c r="G111" s="162">
        <f>ROUND((SUM(L107:L110))/1,3)</f>
        <v>0</v>
      </c>
      <c r="H111" s="162">
        <f>ROUND((SUM(M107:M110))/1,3)</f>
        <v>0</v>
      </c>
      <c r="I111" s="162">
        <f>ROUND((SUM(I107:I110))/1,3)</f>
        <v>0</v>
      </c>
      <c r="J111" s="159"/>
      <c r="K111" s="159"/>
      <c r="L111" s="159">
        <f>ROUND((SUM(L107:L110))/1,3)</f>
        <v>0</v>
      </c>
      <c r="M111" s="159">
        <f>ROUND((SUM(M107:M110))/1,3)</f>
        <v>0</v>
      </c>
      <c r="N111" s="159"/>
      <c r="O111" s="159"/>
      <c r="P111" s="162"/>
      <c r="Q111" s="159"/>
      <c r="R111" s="159"/>
      <c r="S111" s="162">
        <f>ROUND((SUM(S107:S110))/1,3)</f>
        <v>0.028</v>
      </c>
      <c r="T111" s="156"/>
      <c r="U111" s="156"/>
      <c r="V111" s="2">
        <f>ROUND((SUM(V107:V110))/1,3)</f>
        <v>0</v>
      </c>
      <c r="W111" s="156"/>
      <c r="X111" s="156"/>
      <c r="Y111" s="156"/>
      <c r="Z111" s="156"/>
    </row>
    <row r="112" spans="1:22" ht="15">
      <c r="A112" s="1"/>
      <c r="B112" s="1"/>
      <c r="C112" s="1"/>
      <c r="D112" s="1"/>
      <c r="E112" s="1"/>
      <c r="F112" s="152"/>
      <c r="G112" s="152"/>
      <c r="H112" s="152"/>
      <c r="I112" s="152"/>
      <c r="J112" s="1"/>
      <c r="K112" s="1"/>
      <c r="L112" s="1"/>
      <c r="M112" s="1"/>
      <c r="N112" s="1"/>
      <c r="O112" s="1"/>
      <c r="P112" s="1"/>
      <c r="Q112" s="1"/>
      <c r="R112" s="1"/>
      <c r="S112" s="1"/>
      <c r="V112" s="1"/>
    </row>
    <row r="113" spans="1:26" ht="15">
      <c r="A113" s="159"/>
      <c r="B113" s="159"/>
      <c r="C113" s="175" t="s">
        <v>349</v>
      </c>
      <c r="D113" s="174" t="s">
        <v>226</v>
      </c>
      <c r="E113" s="159"/>
      <c r="F113" s="160"/>
      <c r="G113" s="160"/>
      <c r="H113" s="160"/>
      <c r="I113" s="160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6"/>
      <c r="U113" s="156"/>
      <c r="V113" s="159"/>
      <c r="W113" s="156"/>
      <c r="X113" s="156"/>
      <c r="Y113" s="156"/>
      <c r="Z113" s="156"/>
    </row>
    <row r="114" spans="1:26" ht="25.05" customHeight="1">
      <c r="A114" s="180"/>
      <c r="B114" s="176" t="s">
        <v>350</v>
      </c>
      <c r="C114" s="181" t="s">
        <v>351</v>
      </c>
      <c r="D114" s="176" t="s">
        <v>352</v>
      </c>
      <c r="E114" s="176" t="s">
        <v>102</v>
      </c>
      <c r="F114" s="177">
        <v>1.7</v>
      </c>
      <c r="G114" s="182"/>
      <c r="H114" s="182"/>
      <c r="I114" s="177">
        <f>ROUND(F114*(G114+H114),3)</f>
        <v>0</v>
      </c>
      <c r="J114" s="176">
        <f>ROUND(F114*(N114),3)</f>
        <v>0</v>
      </c>
      <c r="K114" s="178">
        <f>ROUND(F114*(O114),3)</f>
        <v>0</v>
      </c>
      <c r="L114" s="178">
        <f>ROUND(F114*(G114),3)</f>
        <v>0</v>
      </c>
      <c r="M114" s="178">
        <f>ROUND(F114*(H114),3)</f>
        <v>0</v>
      </c>
      <c r="N114" s="178">
        <v>0</v>
      </c>
      <c r="O114" s="178"/>
      <c r="P114" s="183">
        <v>0.00017999999999999998</v>
      </c>
      <c r="Q114" s="183"/>
      <c r="R114" s="183">
        <v>0.00017999999999999998</v>
      </c>
      <c r="S114" s="178">
        <f>ROUND(F114*(P114),3)</f>
        <v>0</v>
      </c>
      <c r="T114" s="179"/>
      <c r="U114" s="179"/>
      <c r="V114" s="183"/>
      <c r="Z114">
        <v>0</v>
      </c>
    </row>
    <row r="115" spans="1:26" ht="15">
      <c r="A115" s="159"/>
      <c r="B115" s="159"/>
      <c r="C115" s="175" t="s">
        <v>349</v>
      </c>
      <c r="D115" s="174" t="s">
        <v>226</v>
      </c>
      <c r="E115" s="159"/>
      <c r="F115" s="160"/>
      <c r="G115" s="162">
        <f>ROUND((SUM(L113:L114))/1,3)</f>
        <v>0</v>
      </c>
      <c r="H115" s="162">
        <f>ROUND((SUM(M113:M114))/1,3)</f>
        <v>0</v>
      </c>
      <c r="I115" s="162">
        <f>ROUND((SUM(I113:I114))/1,3)</f>
        <v>0</v>
      </c>
      <c r="J115" s="159"/>
      <c r="K115" s="159"/>
      <c r="L115" s="159">
        <f>ROUND((SUM(L113:L114))/1,3)</f>
        <v>0</v>
      </c>
      <c r="M115" s="159">
        <f>ROUND((SUM(M113:M114))/1,3)</f>
        <v>0</v>
      </c>
      <c r="N115" s="159"/>
      <c r="O115" s="159"/>
      <c r="P115" s="162"/>
      <c r="Q115" s="159"/>
      <c r="R115" s="159"/>
      <c r="S115" s="162">
        <f>ROUND((SUM(S113:S114))/1,3)</f>
        <v>0</v>
      </c>
      <c r="T115" s="156"/>
      <c r="U115" s="156"/>
      <c r="V115" s="2">
        <f>ROUND((SUM(V113:V114))/1,3)</f>
        <v>0</v>
      </c>
      <c r="W115" s="156"/>
      <c r="X115" s="156"/>
      <c r="Y115" s="156"/>
      <c r="Z115" s="156"/>
    </row>
    <row r="116" spans="1:22" ht="15">
      <c r="A116" s="1"/>
      <c r="B116" s="1"/>
      <c r="C116" s="1"/>
      <c r="D116" s="1"/>
      <c r="E116" s="1"/>
      <c r="F116" s="152"/>
      <c r="G116" s="152"/>
      <c r="H116" s="152"/>
      <c r="I116" s="152"/>
      <c r="J116" s="1"/>
      <c r="K116" s="1"/>
      <c r="L116" s="1"/>
      <c r="M116" s="1"/>
      <c r="N116" s="1"/>
      <c r="O116" s="1"/>
      <c r="P116" s="1"/>
      <c r="Q116" s="1"/>
      <c r="R116" s="1"/>
      <c r="S116" s="1"/>
      <c r="V116" s="1"/>
    </row>
    <row r="117" spans="1:22" ht="15">
      <c r="A117" s="159"/>
      <c r="B117" s="159"/>
      <c r="C117" s="159"/>
      <c r="D117" s="2" t="s">
        <v>223</v>
      </c>
      <c r="E117" s="159"/>
      <c r="F117" s="160"/>
      <c r="G117" s="162">
        <f>ROUND((SUM(L97:L116))/2,3)</f>
        <v>0</v>
      </c>
      <c r="H117" s="162">
        <f>ROUND((SUM(M97:M116))/2,3)</f>
        <v>0</v>
      </c>
      <c r="I117" s="162">
        <f>ROUND((SUM(I97:I116))/2,3)</f>
        <v>0</v>
      </c>
      <c r="J117" s="192"/>
      <c r="K117" s="159"/>
      <c r="L117" s="160">
        <f>ROUND((SUM(L97:L116))/2,3)</f>
        <v>0</v>
      </c>
      <c r="M117" s="160">
        <f>ROUND((SUM(M97:M116))/2,3)</f>
        <v>0</v>
      </c>
      <c r="N117" s="159"/>
      <c r="O117" s="159"/>
      <c r="P117" s="162"/>
      <c r="Q117" s="159"/>
      <c r="R117" s="159"/>
      <c r="S117" s="162">
        <f>ROUND((SUM(S97:S116))/2,3)</f>
        <v>0.116</v>
      </c>
      <c r="T117" s="156"/>
      <c r="U117" s="156"/>
      <c r="V117" s="2">
        <f>ROUND((SUM(V97:V116))/2,3)</f>
        <v>0</v>
      </c>
    </row>
    <row r="118" spans="1:22" ht="15">
      <c r="A118" s="1"/>
      <c r="B118" s="1"/>
      <c r="C118" s="1"/>
      <c r="D118" s="1"/>
      <c r="E118" s="1"/>
      <c r="F118" s="152"/>
      <c r="G118" s="152"/>
      <c r="H118" s="152"/>
      <c r="I118" s="152"/>
      <c r="J118" s="1"/>
      <c r="K118" s="1"/>
      <c r="L118" s="1"/>
      <c r="M118" s="1"/>
      <c r="N118" s="1"/>
      <c r="O118" s="1"/>
      <c r="P118" s="1"/>
      <c r="Q118" s="1"/>
      <c r="R118" s="1"/>
      <c r="S118" s="1"/>
      <c r="V118" s="1"/>
    </row>
    <row r="119" spans="1:26" ht="15">
      <c r="A119" s="159"/>
      <c r="B119" s="159"/>
      <c r="C119" s="159"/>
      <c r="D119" s="2" t="s">
        <v>78</v>
      </c>
      <c r="E119" s="159"/>
      <c r="F119" s="160"/>
      <c r="G119" s="160"/>
      <c r="H119" s="160"/>
      <c r="I119" s="160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6"/>
      <c r="U119" s="156"/>
      <c r="V119" s="159"/>
      <c r="W119" s="156"/>
      <c r="X119" s="156"/>
      <c r="Y119" s="156"/>
      <c r="Z119" s="156"/>
    </row>
    <row r="120" spans="1:26" ht="15">
      <c r="A120" s="159"/>
      <c r="B120" s="159"/>
      <c r="C120" s="175" t="s">
        <v>208</v>
      </c>
      <c r="D120" s="174" t="s">
        <v>79</v>
      </c>
      <c r="E120" s="159"/>
      <c r="F120" s="160"/>
      <c r="G120" s="160"/>
      <c r="H120" s="160"/>
      <c r="I120" s="160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6"/>
      <c r="U120" s="156"/>
      <c r="V120" s="159"/>
      <c r="W120" s="156"/>
      <c r="X120" s="156"/>
      <c r="Y120" s="156"/>
      <c r="Z120" s="156"/>
    </row>
    <row r="121" spans="1:26" ht="25.05" customHeight="1">
      <c r="A121" s="180"/>
      <c r="B121" s="176" t="s">
        <v>209</v>
      </c>
      <c r="C121" s="181" t="s">
        <v>210</v>
      </c>
      <c r="D121" s="176" t="s">
        <v>211</v>
      </c>
      <c r="E121" s="176" t="s">
        <v>109</v>
      </c>
      <c r="F121" s="177">
        <v>26</v>
      </c>
      <c r="G121" s="182"/>
      <c r="H121" s="182"/>
      <c r="I121" s="177">
        <f>ROUND(F121*(G121+H121),3)</f>
        <v>0</v>
      </c>
      <c r="J121" s="176">
        <f>ROUND(F121*(N121),3)</f>
        <v>0</v>
      </c>
      <c r="K121" s="178">
        <f>ROUND(F121*(O121),3)</f>
        <v>0</v>
      </c>
      <c r="L121" s="178">
        <f>ROUND(F121*(G121),3)</f>
        <v>0</v>
      </c>
      <c r="M121" s="178">
        <f>ROUND(F121*(H121),3)</f>
        <v>0</v>
      </c>
      <c r="N121" s="178">
        <v>0</v>
      </c>
      <c r="O121" s="178"/>
      <c r="P121" s="183"/>
      <c r="Q121" s="183"/>
      <c r="R121" s="183"/>
      <c r="S121" s="178">
        <f>ROUND(F121*(P121),3)</f>
        <v>0</v>
      </c>
      <c r="T121" s="179"/>
      <c r="U121" s="179"/>
      <c r="V121" s="183"/>
      <c r="Z121">
        <v>0</v>
      </c>
    </row>
    <row r="122" spans="1:26" ht="15">
      <c r="A122" s="159"/>
      <c r="B122" s="159"/>
      <c r="C122" s="175" t="s">
        <v>208</v>
      </c>
      <c r="D122" s="174" t="s">
        <v>79</v>
      </c>
      <c r="E122" s="159"/>
      <c r="F122" s="160"/>
      <c r="G122" s="162">
        <f>ROUND((SUM(L120:L121))/1,3)</f>
        <v>0</v>
      </c>
      <c r="H122" s="162">
        <f>ROUND((SUM(M120:M121))/1,3)</f>
        <v>0</v>
      </c>
      <c r="I122" s="162">
        <f>ROUND((SUM(I120:I121))/1,3)</f>
        <v>0</v>
      </c>
      <c r="J122" s="159"/>
      <c r="K122" s="159"/>
      <c r="L122" s="159">
        <f>ROUND((SUM(L120:L121))/1,3)</f>
        <v>0</v>
      </c>
      <c r="M122" s="159">
        <f>ROUND((SUM(M120:M121))/1,3)</f>
        <v>0</v>
      </c>
      <c r="N122" s="159"/>
      <c r="O122" s="159"/>
      <c r="P122" s="162"/>
      <c r="Q122" s="159"/>
      <c r="R122" s="159"/>
      <c r="S122" s="162">
        <f>ROUND((SUM(S120:S121))/1,3)</f>
        <v>0</v>
      </c>
      <c r="T122" s="156"/>
      <c r="U122" s="156"/>
      <c r="V122" s="2">
        <f>ROUND((SUM(V120:V121))/1,3)</f>
        <v>0</v>
      </c>
      <c r="W122" s="156"/>
      <c r="X122" s="156"/>
      <c r="Y122" s="156"/>
      <c r="Z122" s="156"/>
    </row>
    <row r="123" spans="1:22" ht="15">
      <c r="A123" s="1"/>
      <c r="B123" s="1"/>
      <c r="C123" s="1"/>
      <c r="D123" s="1"/>
      <c r="E123" s="1"/>
      <c r="F123" s="152"/>
      <c r="G123" s="152"/>
      <c r="H123" s="152"/>
      <c r="I123" s="152"/>
      <c r="J123" s="1"/>
      <c r="K123" s="1"/>
      <c r="L123" s="1"/>
      <c r="M123" s="1"/>
      <c r="N123" s="1"/>
      <c r="O123" s="1"/>
      <c r="P123" s="1"/>
      <c r="Q123" s="1"/>
      <c r="R123" s="1"/>
      <c r="S123" s="1"/>
      <c r="V123" s="1"/>
    </row>
    <row r="124" spans="1:26" ht="15">
      <c r="A124" s="159"/>
      <c r="B124" s="159"/>
      <c r="C124" s="175" t="s">
        <v>212</v>
      </c>
      <c r="D124" s="174" t="s">
        <v>80</v>
      </c>
      <c r="E124" s="159"/>
      <c r="F124" s="160"/>
      <c r="G124" s="160"/>
      <c r="H124" s="160"/>
      <c r="I124" s="160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6"/>
      <c r="U124" s="156"/>
      <c r="V124" s="159"/>
      <c r="W124" s="156"/>
      <c r="X124" s="156"/>
      <c r="Y124" s="156"/>
      <c r="Z124" s="156"/>
    </row>
    <row r="125" spans="1:26" ht="25.05" customHeight="1">
      <c r="A125" s="180"/>
      <c r="B125" s="176" t="s">
        <v>213</v>
      </c>
      <c r="C125" s="181" t="s">
        <v>214</v>
      </c>
      <c r="D125" s="176" t="s">
        <v>215</v>
      </c>
      <c r="E125" s="176" t="s">
        <v>115</v>
      </c>
      <c r="F125" s="177">
        <v>430</v>
      </c>
      <c r="G125" s="182"/>
      <c r="H125" s="182"/>
      <c r="I125" s="177">
        <f>ROUND(F125*(G125+H125),3)</f>
        <v>0</v>
      </c>
      <c r="J125" s="176">
        <f>ROUND(F125*(N125),3)</f>
        <v>0</v>
      </c>
      <c r="K125" s="178">
        <f>ROUND(F125*(O125),3)</f>
        <v>0</v>
      </c>
      <c r="L125" s="178">
        <f>ROUND(F125*(G125),3)</f>
        <v>0</v>
      </c>
      <c r="M125" s="178">
        <f>ROUND(F125*(H125),3)</f>
        <v>0</v>
      </c>
      <c r="N125" s="178">
        <v>0</v>
      </c>
      <c r="O125" s="178"/>
      <c r="P125" s="183"/>
      <c r="Q125" s="183"/>
      <c r="R125" s="183"/>
      <c r="S125" s="178">
        <f>ROUND(F125*(P125),3)</f>
        <v>0</v>
      </c>
      <c r="T125" s="179"/>
      <c r="U125" s="179"/>
      <c r="V125" s="183"/>
      <c r="Z125">
        <v>0</v>
      </c>
    </row>
    <row r="126" spans="1:26" ht="25.05" customHeight="1">
      <c r="A126" s="188"/>
      <c r="B126" s="184" t="s">
        <v>168</v>
      </c>
      <c r="C126" s="189" t="s">
        <v>216</v>
      </c>
      <c r="D126" s="184" t="s">
        <v>217</v>
      </c>
      <c r="E126" s="184" t="s">
        <v>115</v>
      </c>
      <c r="F126" s="185">
        <v>430</v>
      </c>
      <c r="G126" s="190"/>
      <c r="H126" s="190"/>
      <c r="I126" s="185">
        <f>ROUND(F126*(G126+H126),3)</f>
        <v>0</v>
      </c>
      <c r="J126" s="184">
        <f>ROUND(F126*(N126),3)</f>
        <v>0</v>
      </c>
      <c r="K126" s="186">
        <f>ROUND(F126*(O126),3)</f>
        <v>0</v>
      </c>
      <c r="L126" s="186">
        <f>ROUND(F126*(G126),3)</f>
        <v>0</v>
      </c>
      <c r="M126" s="186">
        <f>ROUND(F126*(H126),3)</f>
        <v>0</v>
      </c>
      <c r="N126" s="186">
        <v>0</v>
      </c>
      <c r="O126" s="186"/>
      <c r="P126" s="191">
        <v>0.00021</v>
      </c>
      <c r="Q126" s="191"/>
      <c r="R126" s="191">
        <v>0.00021</v>
      </c>
      <c r="S126" s="186">
        <f>ROUND(F126*(P126),3)</f>
        <v>0.09</v>
      </c>
      <c r="T126" s="187"/>
      <c r="U126" s="187"/>
      <c r="V126" s="191"/>
      <c r="Z126">
        <v>0</v>
      </c>
    </row>
    <row r="127" spans="1:22" ht="15">
      <c r="A127" s="159"/>
      <c r="B127" s="159"/>
      <c r="C127" s="174">
        <v>946</v>
      </c>
      <c r="D127" s="174" t="s">
        <v>80</v>
      </c>
      <c r="E127" s="159"/>
      <c r="F127" s="160"/>
      <c r="G127" s="162">
        <f>ROUND((SUM(L124:L126))/1,3)</f>
        <v>0</v>
      </c>
      <c r="H127" s="162">
        <f>ROUND((SUM(M124:M126))/1,3)</f>
        <v>0</v>
      </c>
      <c r="I127" s="162">
        <f>ROUND((SUM(I124:I126))/1,3)</f>
        <v>0</v>
      </c>
      <c r="J127" s="159"/>
      <c r="K127" s="159"/>
      <c r="L127" s="159">
        <f>ROUND((SUM(L124:L126))/1,3)</f>
        <v>0</v>
      </c>
      <c r="M127" s="159">
        <f>ROUND((SUM(M124:M126))/1,3)</f>
        <v>0</v>
      </c>
      <c r="N127" s="159"/>
      <c r="O127" s="159"/>
      <c r="P127" s="162"/>
      <c r="Q127" s="1"/>
      <c r="R127" s="1"/>
      <c r="S127" s="162">
        <f>ROUND((SUM(S124:S126))/1,3)</f>
        <v>0.09</v>
      </c>
      <c r="T127" s="193"/>
      <c r="U127" s="193"/>
      <c r="V127" s="2">
        <f>ROUND((SUM(V124:V126))/1,3)</f>
        <v>0</v>
      </c>
    </row>
    <row r="128" spans="1:22" ht="15">
      <c r="A128" s="1"/>
      <c r="B128" s="1"/>
      <c r="C128" s="1"/>
      <c r="D128" s="1"/>
      <c r="E128" s="1"/>
      <c r="F128" s="152"/>
      <c r="G128" s="152"/>
      <c r="H128" s="152"/>
      <c r="I128" s="152"/>
      <c r="J128" s="1"/>
      <c r="K128" s="1"/>
      <c r="L128" s="1"/>
      <c r="M128" s="1"/>
      <c r="N128" s="1"/>
      <c r="O128" s="1"/>
      <c r="P128" s="1"/>
      <c r="Q128" s="1"/>
      <c r="R128" s="1"/>
      <c r="S128" s="1"/>
      <c r="V128" s="1"/>
    </row>
    <row r="129" spans="1:22" ht="15">
      <c r="A129" s="159"/>
      <c r="B129" s="159"/>
      <c r="C129" s="159"/>
      <c r="D129" s="2" t="s">
        <v>78</v>
      </c>
      <c r="E129" s="159"/>
      <c r="F129" s="160"/>
      <c r="G129" s="162">
        <f>ROUND((SUM(L119:L128))/2,3)</f>
        <v>0</v>
      </c>
      <c r="H129" s="162">
        <f>ROUND((SUM(M119:M128))/2,3)</f>
        <v>0</v>
      </c>
      <c r="I129" s="162">
        <f>ROUND((SUM(I119:I128))/2,3)</f>
        <v>0</v>
      </c>
      <c r="J129" s="159"/>
      <c r="K129" s="159"/>
      <c r="L129" s="159">
        <f>ROUND((SUM(L119:L128))/2,3)</f>
        <v>0</v>
      </c>
      <c r="M129" s="159">
        <f>ROUND((SUM(M119:M128))/2,3)</f>
        <v>0</v>
      </c>
      <c r="N129" s="159"/>
      <c r="O129" s="159"/>
      <c r="P129" s="162"/>
      <c r="Q129" s="1"/>
      <c r="R129" s="1"/>
      <c r="S129" s="162">
        <f>ROUND((SUM(S119:S128))/2,3)</f>
        <v>0.09</v>
      </c>
      <c r="V129" s="2">
        <f>ROUND((SUM(V119:V128))/2,3)</f>
        <v>0</v>
      </c>
    </row>
    <row r="130" spans="1:26" ht="15">
      <c r="A130" s="195"/>
      <c r="B130" s="195"/>
      <c r="C130" s="195"/>
      <c r="D130" s="195" t="s">
        <v>81</v>
      </c>
      <c r="E130" s="195"/>
      <c r="F130" s="196"/>
      <c r="G130" s="196">
        <f>ROUND((SUM(L9:L129))/3,3)</f>
        <v>0</v>
      </c>
      <c r="H130" s="196">
        <f>ROUND((SUM(M9:M129))/3,3)</f>
        <v>0</v>
      </c>
      <c r="I130" s="196">
        <f>ROUND((SUM(I9:I129))/3,3)</f>
        <v>0</v>
      </c>
      <c r="J130" s="195"/>
      <c r="K130" s="196">
        <f>ROUND((SUM(K9:K129))/3,3)</f>
        <v>0</v>
      </c>
      <c r="L130" s="195">
        <f>ROUND((SUM(L9:L129))/3,3)</f>
        <v>0</v>
      </c>
      <c r="M130" s="195">
        <f>ROUND((SUM(M9:M129))/3,3)</f>
        <v>0</v>
      </c>
      <c r="N130" s="195"/>
      <c r="O130" s="195"/>
      <c r="P130" s="196"/>
      <c r="Q130" s="195"/>
      <c r="R130" s="196"/>
      <c r="S130" s="196">
        <f>ROUND((SUM(S9:S129))/3,3)</f>
        <v>186.103</v>
      </c>
      <c r="T130" s="197"/>
      <c r="U130" s="197"/>
      <c r="V130" s="195">
        <f>ROUND((SUM(V9:V129))/3,3)</f>
        <v>0</v>
      </c>
      <c r="X130" s="194"/>
      <c r="Y130">
        <f>(SUM(Y9:Y129))</f>
        <v>0</v>
      </c>
      <c r="Z130">
        <f>(SUM(Z9:Z129))</f>
        <v>0</v>
      </c>
    </row>
  </sheetData>
  <mergeCells count="3">
    <mergeCell ref="B1:H1"/>
    <mergeCell ref="B2:H2"/>
    <mergeCell ref="B3:H3"/>
  </mergeCells>
  <printOptions gridLines="1" horizontalCentered="1"/>
  <pageMargins left="0.7" right="0.006944444444444444" top="0.75" bottom="0.75" header="0.3" footer="0.3"/>
  <pageSetup horizontalDpi="600" verticalDpi="600" orientation="landscape" paperSize="9" scale="90" r:id="rId1"/>
  <headerFooter>
    <oddHeader>&amp;C&amp;B&amp; Rozpočet Rovné, V. Hrušov - Zásobovanie vodou / SO Kanalizácia</oddHeader>
    <oddFooter xml:space="preserve">&amp;L&amp;7Spracované systémom Systematic® Kalkulus, tel.: 051 77 10 585&amp;RStrana &amp;P z &amp;N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F8375-1B30-471A-9BCE-22F67A7C1ECC}">
  <dimension ref="A1:Z41"/>
  <sheetViews>
    <sheetView workbookViewId="0" topLeftCell="A1"/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8.8515625" style="0" customWidth="1"/>
    <col min="28" max="16384" width="8.8515625" style="0" hidden="1" customWidth="1"/>
  </cols>
  <sheetData>
    <row r="1" spans="1:23" ht="28.05" customHeight="1" thickBot="1">
      <c r="A1" s="3"/>
      <c r="B1" s="14"/>
      <c r="C1" s="14"/>
      <c r="D1" s="14"/>
      <c r="E1" s="14"/>
      <c r="F1" s="15" t="s">
        <v>17</v>
      </c>
      <c r="G1" s="14"/>
      <c r="H1" s="14"/>
      <c r="I1" s="14"/>
      <c r="J1" s="14"/>
      <c r="W1">
        <v>30.126</v>
      </c>
    </row>
    <row r="2" spans="1:10" ht="30" customHeight="1" thickTop="1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10" ht="18" customHeight="1">
      <c r="A3" s="13"/>
      <c r="B3" s="34" t="s">
        <v>353</v>
      </c>
      <c r="C3" s="35"/>
      <c r="D3" s="36"/>
      <c r="E3" s="36"/>
      <c r="F3" s="36"/>
      <c r="G3" s="17"/>
      <c r="H3" s="17"/>
      <c r="I3" s="40" t="s">
        <v>18</v>
      </c>
      <c r="J3" s="30"/>
    </row>
    <row r="4" spans="1:10" ht="18" customHeight="1">
      <c r="A4" s="13"/>
      <c r="B4" s="23"/>
      <c r="C4" s="20"/>
      <c r="D4" s="17"/>
      <c r="E4" s="17"/>
      <c r="F4" s="17"/>
      <c r="G4" s="17"/>
      <c r="H4" s="17"/>
      <c r="I4" s="40" t="s">
        <v>20</v>
      </c>
      <c r="J4" s="30"/>
    </row>
    <row r="5" spans="1:10" ht="18" customHeight="1" thickBot="1">
      <c r="A5" s="13"/>
      <c r="B5" s="41" t="s">
        <v>21</v>
      </c>
      <c r="C5" s="20"/>
      <c r="D5" s="17"/>
      <c r="E5" s="17"/>
      <c r="F5" s="42" t="s">
        <v>22</v>
      </c>
      <c r="G5" s="17"/>
      <c r="H5" s="17"/>
      <c r="I5" s="40" t="s">
        <v>23</v>
      </c>
      <c r="J5" s="43" t="s">
        <v>24</v>
      </c>
    </row>
    <row r="6" spans="1:10" ht="19.95" customHeight="1" thickTop="1">
      <c r="A6" s="13"/>
      <c r="B6" s="56" t="s">
        <v>25</v>
      </c>
      <c r="C6" s="52"/>
      <c r="D6" s="52"/>
      <c r="E6" s="52"/>
      <c r="F6" s="52"/>
      <c r="G6" s="52"/>
      <c r="H6" s="52"/>
      <c r="I6" s="52"/>
      <c r="J6" s="53"/>
    </row>
    <row r="7" spans="1:10" ht="18" customHeight="1">
      <c r="A7" s="13"/>
      <c r="B7" s="58" t="s">
        <v>28</v>
      </c>
      <c r="C7" s="45"/>
      <c r="D7" s="18"/>
      <c r="E7" s="18"/>
      <c r="F7" s="18"/>
      <c r="G7" s="59" t="s">
        <v>29</v>
      </c>
      <c r="H7" s="18"/>
      <c r="I7" s="28"/>
      <c r="J7" s="46"/>
    </row>
    <row r="8" spans="1:10" ht="19.95" customHeight="1">
      <c r="A8" s="13"/>
      <c r="B8" s="57" t="s">
        <v>26</v>
      </c>
      <c r="C8" s="54"/>
      <c r="D8" s="54"/>
      <c r="E8" s="54"/>
      <c r="F8" s="54"/>
      <c r="G8" s="54"/>
      <c r="H8" s="54"/>
      <c r="I8" s="54"/>
      <c r="J8" s="55"/>
    </row>
    <row r="9" spans="1:10" ht="18" customHeight="1">
      <c r="A9" s="13"/>
      <c r="B9" s="41" t="s">
        <v>30</v>
      </c>
      <c r="C9" s="20"/>
      <c r="D9" s="17"/>
      <c r="E9" s="17"/>
      <c r="F9" s="17"/>
      <c r="G9" s="42" t="s">
        <v>31</v>
      </c>
      <c r="H9" s="17"/>
      <c r="I9" s="27"/>
      <c r="J9" s="30"/>
    </row>
    <row r="10" spans="1:10" ht="19.95" customHeight="1">
      <c r="A10" s="13"/>
      <c r="B10" s="57" t="s">
        <v>27</v>
      </c>
      <c r="C10" s="54"/>
      <c r="D10" s="54"/>
      <c r="E10" s="54"/>
      <c r="F10" s="54"/>
      <c r="G10" s="54"/>
      <c r="H10" s="54"/>
      <c r="I10" s="54"/>
      <c r="J10" s="55"/>
    </row>
    <row r="11" spans="1:10" ht="18" customHeight="1" thickBot="1">
      <c r="A11" s="13"/>
      <c r="B11" s="41" t="s">
        <v>30</v>
      </c>
      <c r="C11" s="20"/>
      <c r="D11" s="17"/>
      <c r="E11" s="17"/>
      <c r="F11" s="17"/>
      <c r="G11" s="42" t="s">
        <v>31</v>
      </c>
      <c r="H11" s="17"/>
      <c r="I11" s="27"/>
      <c r="J11" s="30"/>
    </row>
    <row r="12" spans="1:10" ht="18" customHeight="1" thickTop="1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10" ht="18" customHeight="1" thickBot="1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10" ht="18" customHeight="1" thickTop="1">
      <c r="A14" s="13"/>
      <c r="B14" s="61" t="s">
        <v>32</v>
      </c>
      <c r="C14" s="89" t="s">
        <v>6</v>
      </c>
      <c r="D14" s="90" t="s">
        <v>61</v>
      </c>
      <c r="E14" s="91" t="s">
        <v>62</v>
      </c>
      <c r="F14" s="89" t="s">
        <v>63</v>
      </c>
      <c r="G14" s="61" t="s">
        <v>39</v>
      </c>
      <c r="H14" s="48"/>
      <c r="I14" s="50"/>
      <c r="J14" s="51"/>
    </row>
    <row r="15" spans="1:10" ht="18" customHeight="1">
      <c r="A15" s="13"/>
      <c r="B15" s="96">
        <v>1</v>
      </c>
      <c r="C15" s="97" t="s">
        <v>33</v>
      </c>
      <c r="D15" s="98">
        <f>'Rekap 8250'!B15</f>
        <v>0</v>
      </c>
      <c r="E15" s="99">
        <f>'Rekap 8250'!C15</f>
        <v>0</v>
      </c>
      <c r="F15" s="97">
        <f>'Rekap 8250'!D15</f>
        <v>0</v>
      </c>
      <c r="G15" s="62">
        <v>7</v>
      </c>
      <c r="H15" s="64" t="s">
        <v>40</v>
      </c>
      <c r="I15" s="28"/>
      <c r="J15" s="66">
        <v>0</v>
      </c>
    </row>
    <row r="16" spans="1:10" ht="18" customHeight="1">
      <c r="A16" s="13"/>
      <c r="B16" s="94">
        <v>2</v>
      </c>
      <c r="C16" s="95" t="s">
        <v>34</v>
      </c>
      <c r="D16" s="100">
        <f>'Rekap 8250'!B20</f>
        <v>0</v>
      </c>
      <c r="E16" s="101">
        <f>'Rekap 8250'!C20</f>
        <v>0</v>
      </c>
      <c r="F16" s="110">
        <f>'Rekap 8250'!D20</f>
        <v>0</v>
      </c>
      <c r="G16" s="113"/>
      <c r="H16" s="125"/>
      <c r="I16" s="127"/>
      <c r="J16" s="120"/>
    </row>
    <row r="17" spans="1:10" ht="18" customHeight="1">
      <c r="A17" s="13"/>
      <c r="B17" s="68">
        <v>3</v>
      </c>
      <c r="C17" s="71" t="s">
        <v>35</v>
      </c>
      <c r="D17" s="92">
        <f>'Rekap 8250'!B24</f>
        <v>0</v>
      </c>
      <c r="E17" s="93">
        <f>'Rekap 8250'!C24</f>
        <v>0</v>
      </c>
      <c r="F17" s="85">
        <f>'Rekap 8250'!D24</f>
        <v>0</v>
      </c>
      <c r="G17" s="62">
        <v>8</v>
      </c>
      <c r="H17" s="72" t="s">
        <v>41</v>
      </c>
      <c r="I17" s="127"/>
      <c r="J17" s="120">
        <f>'SO 8250'!Z72</f>
        <v>0</v>
      </c>
    </row>
    <row r="18" spans="1:10" ht="18" customHeight="1">
      <c r="A18" s="13"/>
      <c r="B18" s="62">
        <v>4</v>
      </c>
      <c r="C18" s="72" t="s">
        <v>36</v>
      </c>
      <c r="D18" s="76"/>
      <c r="E18" s="75"/>
      <c r="F18" s="78"/>
      <c r="G18" s="62">
        <v>9</v>
      </c>
      <c r="H18" s="72" t="s">
        <v>42</v>
      </c>
      <c r="I18" s="127"/>
      <c r="J18" s="120">
        <v>0</v>
      </c>
    </row>
    <row r="19" spans="1:10" ht="18" customHeight="1">
      <c r="A19" s="13"/>
      <c r="B19" s="62">
        <v>5</v>
      </c>
      <c r="C19" s="72" t="s">
        <v>37</v>
      </c>
      <c r="D19" s="76"/>
      <c r="E19" s="75"/>
      <c r="F19" s="78"/>
      <c r="G19" s="113"/>
      <c r="H19" s="125"/>
      <c r="I19" s="127"/>
      <c r="J19" s="126"/>
    </row>
    <row r="20" spans="1:10" ht="18" customHeight="1" thickBot="1">
      <c r="A20" s="13"/>
      <c r="B20" s="62">
        <v>6</v>
      </c>
      <c r="C20" s="73" t="s">
        <v>38</v>
      </c>
      <c r="D20" s="77"/>
      <c r="E20" s="105"/>
      <c r="F20" s="111">
        <f>SUM(F15:F19)</f>
        <v>0</v>
      </c>
      <c r="G20" s="62">
        <v>10</v>
      </c>
      <c r="H20" s="72" t="s">
        <v>38</v>
      </c>
      <c r="I20" s="129"/>
      <c r="J20" s="104">
        <f>SUM(J15:J19)</f>
        <v>0</v>
      </c>
    </row>
    <row r="21" spans="1:10" ht="18" customHeight="1" thickTop="1">
      <c r="A21" s="13"/>
      <c r="B21" s="67" t="s">
        <v>50</v>
      </c>
      <c r="C21" s="70" t="s">
        <v>51</v>
      </c>
      <c r="D21" s="74"/>
      <c r="E21" s="19"/>
      <c r="F21" s="103"/>
      <c r="G21" s="67" t="s">
        <v>57</v>
      </c>
      <c r="H21" s="63" t="s">
        <v>51</v>
      </c>
      <c r="I21" s="28"/>
      <c r="J21" s="130"/>
    </row>
    <row r="22" spans="1:26" ht="18" customHeight="1">
      <c r="A22" s="13"/>
      <c r="B22" s="68">
        <v>11</v>
      </c>
      <c r="C22" s="64" t="s">
        <v>52</v>
      </c>
      <c r="D22" s="84"/>
      <c r="E22" s="87" t="s">
        <v>55</v>
      </c>
      <c r="F22" s="85">
        <f>((F15*U22*0)+(F16*V22*0)+(F17*W22*0))/100</f>
        <v>0</v>
      </c>
      <c r="G22" s="68">
        <v>16</v>
      </c>
      <c r="H22" s="71" t="s">
        <v>58</v>
      </c>
      <c r="I22" s="128" t="s">
        <v>55</v>
      </c>
      <c r="J22" s="119">
        <f>((F15*X22*0)+(F16*Y22*0)+(F17*Z22*0))/100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62">
        <v>12</v>
      </c>
      <c r="C23" s="65" t="s">
        <v>53</v>
      </c>
      <c r="D23" s="69"/>
      <c r="E23" s="87" t="s">
        <v>56</v>
      </c>
      <c r="F23" s="78">
        <f>((F15*U23*0)+(F16*V23*0)+(F17*W23*0))/100</f>
        <v>0</v>
      </c>
      <c r="G23" s="62">
        <v>17</v>
      </c>
      <c r="H23" s="72" t="s">
        <v>59</v>
      </c>
      <c r="I23" s="128" t="s">
        <v>55</v>
      </c>
      <c r="J23" s="120">
        <f>((F15*X23*0)+(F16*Y23*0)+(F17*Z23*0))/100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62">
        <v>13</v>
      </c>
      <c r="C24" s="65" t="s">
        <v>54</v>
      </c>
      <c r="D24" s="69"/>
      <c r="E24" s="87" t="s">
        <v>55</v>
      </c>
      <c r="F24" s="78">
        <f>((F15*U24*0)+(F16*V24*0)+(F17*W24*0))/100</f>
        <v>0</v>
      </c>
      <c r="G24" s="62">
        <v>18</v>
      </c>
      <c r="H24" s="72" t="s">
        <v>60</v>
      </c>
      <c r="I24" s="128" t="s">
        <v>56</v>
      </c>
      <c r="J24" s="120">
        <f>((F15*X24*0)+(F16*Y24*0)+(F17*Z24*0))/100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62">
        <v>14</v>
      </c>
      <c r="C25" s="20"/>
      <c r="D25" s="69"/>
      <c r="E25" s="88"/>
      <c r="F25" s="86"/>
      <c r="G25" s="62">
        <v>19</v>
      </c>
      <c r="H25" s="125"/>
      <c r="I25" s="127"/>
      <c r="J25" s="126"/>
    </row>
    <row r="26" spans="1:10" ht="18" customHeight="1" thickBot="1">
      <c r="A26" s="13"/>
      <c r="B26" s="62">
        <v>15</v>
      </c>
      <c r="C26" s="65"/>
      <c r="D26" s="69"/>
      <c r="E26" s="69"/>
      <c r="F26" s="112"/>
      <c r="G26" s="62">
        <v>20</v>
      </c>
      <c r="H26" s="72" t="s">
        <v>38</v>
      </c>
      <c r="I26" s="129"/>
      <c r="J26" s="104">
        <f>SUM(J22:J25)+SUM(F22:F25)</f>
        <v>0</v>
      </c>
    </row>
    <row r="27" spans="1:10" ht="18" customHeight="1" thickTop="1">
      <c r="A27" s="13"/>
      <c r="B27" s="106"/>
      <c r="C27" s="141" t="s">
        <v>66</v>
      </c>
      <c r="D27" s="134"/>
      <c r="E27" s="107"/>
      <c r="F27" s="29"/>
      <c r="G27" s="114" t="s">
        <v>43</v>
      </c>
      <c r="H27" s="109" t="s">
        <v>44</v>
      </c>
      <c r="I27" s="28"/>
      <c r="J27" s="31"/>
    </row>
    <row r="28" spans="1:10" ht="18" customHeight="1">
      <c r="A28" s="13"/>
      <c r="B28" s="26"/>
      <c r="C28" s="132"/>
      <c r="D28" s="135"/>
      <c r="E28" s="22"/>
      <c r="F28" s="13"/>
      <c r="G28" s="94">
        <v>21</v>
      </c>
      <c r="H28" s="95" t="s">
        <v>45</v>
      </c>
      <c r="I28" s="122"/>
      <c r="J28" s="102">
        <f>F20+J20+F26+J26</f>
        <v>0</v>
      </c>
    </row>
    <row r="29" spans="1:10" ht="18" customHeight="1">
      <c r="A29" s="13"/>
      <c r="B29" s="79"/>
      <c r="C29" s="133"/>
      <c r="D29" s="136"/>
      <c r="E29" s="22"/>
      <c r="F29" s="13"/>
      <c r="G29" s="68">
        <v>22</v>
      </c>
      <c r="H29" s="71" t="s">
        <v>46</v>
      </c>
      <c r="I29" s="123">
        <f>J28-SUM('SO 8250'!K9:'SO 8250'!K71)</f>
        <v>0</v>
      </c>
      <c r="J29" s="119">
        <f>ROUND(((ROUND(I29,3)*20)*1/100),3)</f>
        <v>0</v>
      </c>
    </row>
    <row r="30" spans="1:10" ht="18" customHeight="1">
      <c r="A30" s="13"/>
      <c r="B30" s="23"/>
      <c r="C30" s="125"/>
      <c r="D30" s="127"/>
      <c r="E30" s="22"/>
      <c r="F30" s="13"/>
      <c r="G30" s="62">
        <v>23</v>
      </c>
      <c r="H30" s="72" t="s">
        <v>47</v>
      </c>
      <c r="I30" s="87">
        <f>SUM('SO 8250'!K9:'SO 8250'!K71)</f>
        <v>0</v>
      </c>
      <c r="J30" s="120">
        <f>ROUND(((ROUND(I30,3)*0)/100),3)</f>
        <v>0</v>
      </c>
    </row>
    <row r="31" spans="1:10" ht="18" customHeight="1">
      <c r="A31" s="13"/>
      <c r="B31" s="24"/>
      <c r="C31" s="137"/>
      <c r="D31" s="138"/>
      <c r="E31" s="22"/>
      <c r="F31" s="13"/>
      <c r="G31" s="94">
        <v>24</v>
      </c>
      <c r="H31" s="95" t="s">
        <v>48</v>
      </c>
      <c r="I31" s="117"/>
      <c r="J31" s="131">
        <f>SUM(J28:J30)</f>
        <v>0</v>
      </c>
    </row>
    <row r="32" spans="1:10" ht="18" customHeight="1" thickBot="1">
      <c r="A32" s="13"/>
      <c r="B32" s="44"/>
      <c r="C32" s="118"/>
      <c r="D32" s="124"/>
      <c r="E32" s="80"/>
      <c r="F32" s="81"/>
      <c r="G32" s="68" t="s">
        <v>49</v>
      </c>
      <c r="H32" s="118"/>
      <c r="I32" s="124"/>
      <c r="J32" s="121"/>
    </row>
    <row r="33" spans="1:10" ht="18" customHeight="1" thickTop="1">
      <c r="A33" s="13"/>
      <c r="B33" s="106"/>
      <c r="C33" s="107"/>
      <c r="D33" s="139" t="s">
        <v>64</v>
      </c>
      <c r="E33" s="83"/>
      <c r="F33" s="108"/>
      <c r="G33" s="115">
        <v>26</v>
      </c>
      <c r="H33" s="140" t="s">
        <v>65</v>
      </c>
      <c r="I33" s="29"/>
      <c r="J33" s="116"/>
    </row>
    <row r="34" spans="1:10" ht="18" customHeight="1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>
      <c r="A40" s="13"/>
      <c r="B40" s="79"/>
      <c r="C40" s="80"/>
      <c r="D40" s="14"/>
      <c r="E40" s="14"/>
      <c r="F40" s="14"/>
      <c r="G40" s="14"/>
      <c r="H40" s="14"/>
      <c r="I40" s="81"/>
      <c r="J40" s="82"/>
    </row>
    <row r="41" spans="1:10" ht="15" thickTop="1">
      <c r="A41" s="13"/>
      <c r="B41" s="83"/>
      <c r="C41" s="83"/>
      <c r="D41" s="83"/>
      <c r="E41" s="83"/>
      <c r="F41" s="83"/>
      <c r="G41" s="83"/>
      <c r="H41" s="83"/>
      <c r="I41" s="83"/>
      <c r="J41" s="83"/>
    </row>
  </sheetData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Velebír</dc:creator>
  <cp:keywords/>
  <dc:description/>
  <cp:lastModifiedBy>Ján Velebír</cp:lastModifiedBy>
  <dcterms:created xsi:type="dcterms:W3CDTF">2024-01-17T09:24:58Z</dcterms:created>
  <dcterms:modified xsi:type="dcterms:W3CDTF">2024-01-17T09:29:40Z</dcterms:modified>
  <cp:category/>
  <cp:version/>
  <cp:contentType/>
  <cp:contentStatus/>
</cp:coreProperties>
</file>